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monroe/Dropbox/Zanzibar Residual Malaria Transmission Study/Manuscripts/Indicator Manuscript/Journal Submissions/Malaria Journal/MJ Editorial Edits_2020-05-26/"/>
    </mc:Choice>
  </mc:AlternateContent>
  <xr:revisionPtr revIDLastSave="0" documentId="13_ncr:1_{9377DE35-D91B-0C4C-B4B2-81B57B04E595}" xr6:coauthVersionLast="45" xr6:coauthVersionMax="45" xr10:uidLastSave="{00000000-0000-0000-0000-000000000000}"/>
  <bookViews>
    <workbookView xWindow="340" yWindow="4660" windowWidth="28800" windowHeight="16800" tabRatio="740" xr2:uid="{00000000-000D-0000-FFFF-FFFF00000000}"/>
  </bookViews>
  <sheets>
    <sheet name="An. arabiensis.Asembo.2011" sheetId="25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25" l="1"/>
  <c r="F9" i="25"/>
  <c r="F10" i="25"/>
  <c r="F14" i="25"/>
  <c r="F16" i="25"/>
  <c r="F17" i="25"/>
  <c r="F12" i="25"/>
  <c r="F7" i="25"/>
  <c r="F11" i="25"/>
  <c r="F13" i="25"/>
  <c r="F15" i="25"/>
  <c r="F19" i="25"/>
  <c r="F20" i="25"/>
  <c r="F18" i="25" l="1"/>
  <c r="F2" i="25"/>
  <c r="K9" i="25"/>
  <c r="L9" i="25" s="1"/>
  <c r="K10" i="25"/>
  <c r="L10" i="25" s="1"/>
  <c r="K13" i="25"/>
  <c r="L13" i="25" s="1"/>
  <c r="K14" i="25"/>
  <c r="L14" i="25" s="1"/>
  <c r="K17" i="25"/>
  <c r="L17" i="25" s="1"/>
  <c r="K18" i="25"/>
  <c r="L18" i="25" s="1"/>
  <c r="H8" i="25"/>
  <c r="H9" i="25"/>
  <c r="H10" i="25"/>
  <c r="H12" i="25"/>
  <c r="H13" i="25"/>
  <c r="H14" i="25"/>
  <c r="H16" i="25"/>
  <c r="H17" i="25"/>
  <c r="H18" i="25"/>
  <c r="H20" i="25"/>
  <c r="K8" i="25"/>
  <c r="L8" i="25" s="1"/>
  <c r="K11" i="25"/>
  <c r="L11" i="25" s="1"/>
  <c r="K12" i="25"/>
  <c r="L12" i="25" s="1"/>
  <c r="K15" i="25"/>
  <c r="L15" i="25" s="1"/>
  <c r="K16" i="25"/>
  <c r="L16" i="25" s="1"/>
  <c r="K19" i="25"/>
  <c r="L19" i="25" s="1"/>
  <c r="K20" i="25"/>
  <c r="L20" i="25" s="1"/>
  <c r="K7" i="25"/>
  <c r="L7" i="25" s="1"/>
  <c r="J8" i="25"/>
  <c r="J9" i="25"/>
  <c r="J10" i="25"/>
  <c r="J11" i="25"/>
  <c r="J12" i="25"/>
  <c r="J13" i="25"/>
  <c r="J14" i="25"/>
  <c r="J15" i="25"/>
  <c r="J16" i="25"/>
  <c r="J17" i="25"/>
  <c r="J18" i="25"/>
  <c r="J19" i="25"/>
  <c r="J20" i="25"/>
  <c r="J7" i="25"/>
  <c r="I8" i="25"/>
  <c r="I9" i="25"/>
  <c r="I10" i="25"/>
  <c r="I11" i="25"/>
  <c r="I12" i="25"/>
  <c r="I13" i="25"/>
  <c r="I14" i="25"/>
  <c r="I15" i="25"/>
  <c r="I16" i="25"/>
  <c r="I17" i="25"/>
  <c r="I18" i="25"/>
  <c r="I19" i="25"/>
  <c r="I20" i="25"/>
  <c r="I7" i="25"/>
  <c r="H11" i="25"/>
  <c r="H15" i="25"/>
  <c r="H19" i="25"/>
  <c r="H7" i="25"/>
  <c r="U22" i="25" l="1"/>
  <c r="C22" i="25" l="1"/>
  <c r="B22" i="25"/>
  <c r="E25" i="25" s="1"/>
  <c r="M9" i="25" l="1"/>
  <c r="M12" i="25"/>
  <c r="Q12" i="25" s="1"/>
  <c r="N13" i="25"/>
  <c r="N14" i="25"/>
  <c r="M17" i="25"/>
  <c r="N18" i="25"/>
  <c r="M19" i="25"/>
  <c r="N7" i="25"/>
  <c r="P7" i="25" s="1"/>
  <c r="N8" i="25"/>
  <c r="N9" i="25"/>
  <c r="H22" i="25"/>
  <c r="N16" i="25"/>
  <c r="I22" i="25"/>
  <c r="N10" i="25"/>
  <c r="M16" i="25"/>
  <c r="M20" i="25"/>
  <c r="K22" i="25"/>
  <c r="N11" i="25"/>
  <c r="N15" i="25"/>
  <c r="J22" i="25"/>
  <c r="E29" i="25" l="1"/>
  <c r="E28" i="25"/>
  <c r="Q20" i="25"/>
  <c r="R20" i="25" s="1"/>
  <c r="Q19" i="25"/>
  <c r="R19" i="25" s="1"/>
  <c r="Q17" i="25"/>
  <c r="R17" i="25" s="1"/>
  <c r="Q16" i="25"/>
  <c r="R16" i="25" s="1"/>
  <c r="Q9" i="25"/>
  <c r="R9" i="25" s="1"/>
  <c r="M18" i="25"/>
  <c r="N19" i="25"/>
  <c r="O19" i="25" s="1"/>
  <c r="N17" i="25"/>
  <c r="P17" i="25" s="1"/>
  <c r="O8" i="25"/>
  <c r="P8" i="25"/>
  <c r="O10" i="25"/>
  <c r="P10" i="25"/>
  <c r="O11" i="25"/>
  <c r="P11" i="25"/>
  <c r="O18" i="25"/>
  <c r="P18" i="25"/>
  <c r="M8" i="25"/>
  <c r="O15" i="25"/>
  <c r="P15" i="25"/>
  <c r="O13" i="25"/>
  <c r="P13" i="25"/>
  <c r="O16" i="25"/>
  <c r="P16" i="25"/>
  <c r="O9" i="25"/>
  <c r="P9" i="25"/>
  <c r="O14" i="25"/>
  <c r="P14" i="25"/>
  <c r="M7" i="25"/>
  <c r="O7" i="25"/>
  <c r="M13" i="25"/>
  <c r="Q13" i="25" s="1"/>
  <c r="R12" i="25"/>
  <c r="S12" i="25"/>
  <c r="M14" i="25"/>
  <c r="Q14" i="25" s="1"/>
  <c r="N12" i="25"/>
  <c r="N20" i="25"/>
  <c r="M10" i="25"/>
  <c r="Q10" i="25" s="1"/>
  <c r="M15" i="25"/>
  <c r="Q15" i="25" s="1"/>
  <c r="M11" i="25"/>
  <c r="Q11" i="25" s="1"/>
  <c r="L22" i="25"/>
  <c r="E33" i="25" s="1"/>
  <c r="S16" i="25" l="1"/>
  <c r="S20" i="25"/>
  <c r="S17" i="25"/>
  <c r="S19" i="25"/>
  <c r="Q18" i="25"/>
  <c r="S18" i="25" s="1"/>
  <c r="S9" i="25"/>
  <c r="Q8" i="25"/>
  <c r="R8" i="25" s="1"/>
  <c r="Q7" i="25"/>
  <c r="S7" i="25" s="1"/>
  <c r="P19" i="25"/>
  <c r="O17" i="25"/>
  <c r="O12" i="25"/>
  <c r="P12" i="25"/>
  <c r="O20" i="25"/>
  <c r="P20" i="25"/>
  <c r="S13" i="25"/>
  <c r="R13" i="25"/>
  <c r="R10" i="25"/>
  <c r="S10" i="25"/>
  <c r="R11" i="25"/>
  <c r="S11" i="25"/>
  <c r="R15" i="25"/>
  <c r="S15" i="25"/>
  <c r="R14" i="25"/>
  <c r="S14" i="25"/>
  <c r="N22" i="25"/>
  <c r="E32" i="25" s="1"/>
  <c r="M22" i="25"/>
  <c r="E35" i="25" s="1"/>
  <c r="E34" i="25"/>
  <c r="R7" i="25" l="1"/>
  <c r="Q22" i="25"/>
  <c r="E38" i="25" s="1"/>
  <c r="S8" i="25"/>
  <c r="S22" i="25" s="1"/>
  <c r="R18" i="25"/>
  <c r="P22" i="25"/>
  <c r="O22" i="25"/>
  <c r="R22" i="25" l="1"/>
</calcChain>
</file>

<file path=xl/sharedStrings.xml><?xml version="1.0" encoding="utf-8"?>
<sst xmlns="http://schemas.openxmlformats.org/spreadsheetml/2006/main" count="74" uniqueCount="73">
  <si>
    <t>ALL NIGHT TOTAL</t>
  </si>
  <si>
    <t>Exp_Indoors</t>
  </si>
  <si>
    <t>Exp_Outdoors</t>
  </si>
  <si>
    <t>Mosquito Numbers</t>
  </si>
  <si>
    <t>Anopheles arabiensis</t>
  </si>
  <si>
    <t>5PM-6PM</t>
  </si>
  <si>
    <t>6PM-7PM</t>
  </si>
  <si>
    <t>7PM-8PM</t>
  </si>
  <si>
    <t>8PM-9PM</t>
  </si>
  <si>
    <t>9PM-10PM</t>
  </si>
  <si>
    <t>10PM-11PM</t>
  </si>
  <si>
    <t>11PM-12AM</t>
  </si>
  <si>
    <t>12AM-1AM</t>
  </si>
  <si>
    <t>1AM-2AM</t>
  </si>
  <si>
    <t>2AM-3AM</t>
  </si>
  <si>
    <t>3AM-4AM</t>
  </si>
  <si>
    <t>4AM-5AM</t>
  </si>
  <si>
    <t>5AM-6AM</t>
  </si>
  <si>
    <t>6AM-7AM</t>
  </si>
  <si>
    <t>Exp_In_Asleep</t>
  </si>
  <si>
    <t>Prevented_Exp_Asleep</t>
  </si>
  <si>
    <t>Total Exp_indoors</t>
  </si>
  <si>
    <t>Total exp</t>
  </si>
  <si>
    <t>Exp_Indoors_Awake</t>
  </si>
  <si>
    <t>Exp_Indoors_Asleep</t>
  </si>
  <si>
    <t>% biting indoors= 63%</t>
  </si>
  <si>
    <t>Proportion of human exposure prevented by use of an ITN (P*)=0.79</t>
  </si>
  <si>
    <t>Proportion of human exposure occuring indoors for an unprotected individual (πi)=0.97</t>
  </si>
  <si>
    <t>Proportion of human exposure occuring while asleep (πs)=0.84</t>
  </si>
  <si>
    <t>Proportion of remaining exposure occurring indoors for an ITN user (πi,n)=0.87</t>
  </si>
  <si>
    <t>Prev_Population</t>
  </si>
  <si>
    <t>Exp_Indoor</t>
  </si>
  <si>
    <t>Exp_Outdoor</t>
  </si>
  <si>
    <t>Exp_Indoor_Asleep</t>
  </si>
  <si>
    <t>Exp_In_Awake</t>
  </si>
  <si>
    <t>Time</t>
  </si>
  <si>
    <t xml:space="preserve"> Indoor (BI,t)</t>
  </si>
  <si>
    <t>Outdoor (BO,t)</t>
  </si>
  <si>
    <t>Proportion of vector bites occuring indoors for an unprotected individual (πI,u):</t>
  </si>
  <si>
    <t>Proportion of vector bites occuring while asleep for an unprotected individual (πs,u):</t>
  </si>
  <si>
    <t>Proportion of remaining exposure occuring indoors for a protected user of an ITN (πI,p):</t>
  </si>
  <si>
    <t>Proportion of human exposure occuring while asleep for a protected user of an ITN (πs,p):</t>
  </si>
  <si>
    <t xml:space="preserve">Proportion of human exposure occuring indoors but not asleep </t>
  </si>
  <si>
    <t>Proportion of all vector bites prevented by using an ITN (P*):</t>
  </si>
  <si>
    <t>Behavior Adjusted Exposure for ITN-User</t>
  </si>
  <si>
    <t>Behavior- Adusted Exposure for Unprotected Individual</t>
  </si>
  <si>
    <t>Population-Wide Mean</t>
  </si>
  <si>
    <t xml:space="preserve">Human Behavior </t>
  </si>
  <si>
    <t>Asembo, Western Kenya</t>
  </si>
  <si>
    <t xml:space="preserve">Methods and indicators for measuring patterns of human exposure to malaria vectors </t>
  </si>
  <si>
    <t>Figure 1&amp;2 Calculations</t>
  </si>
  <si>
    <t>Personal protection provided by ITN while in-use i.e. feeding inhibition (ρ)</t>
  </si>
  <si>
    <t>Reported proportion of human population that used an ITN while asleep (C)</t>
  </si>
  <si>
    <t xml:space="preserve">Proportion of exposure prevented by current levels of ITN use in the population (P*S,C): </t>
  </si>
  <si>
    <t>Behavior-Adjusted Exposure - Unprotected Individual</t>
  </si>
  <si>
    <t>Behavior-Adjusted Exposure - Population Mean</t>
  </si>
  <si>
    <t>Behavior- Adjusted Exposure - ITN-User</t>
  </si>
  <si>
    <t>Proportion biting indoors</t>
  </si>
  <si>
    <t>Directly Measured Biting</t>
  </si>
  <si>
    <t>Proportion of human exposure prevented by current level of ITN use (P*S,C): 0.60</t>
  </si>
  <si>
    <t xml:space="preserve">Prop Inside (I,t) </t>
  </si>
  <si>
    <t>Prop Inside_Sleeping (S,t)</t>
  </si>
  <si>
    <t>Prop Inside_Awake</t>
  </si>
  <si>
    <t>Prop Outside (O,t)</t>
  </si>
  <si>
    <t xml:space="preserve">Note: If hourly ITN use data is directly recorded, this can be added to the human behavior section and the formula for Q7-Q20 should be updated with the hourly estimates. </t>
  </si>
  <si>
    <t>Behavior-adjusted biting rate for an unprotected individual</t>
  </si>
  <si>
    <t xml:space="preserve">Directly measured biting rate and human location </t>
  </si>
  <si>
    <t xml:space="preserve">Population-wide mean exposure to vector bites </t>
  </si>
  <si>
    <t>Behavior-adjusted biting rate for an ITN user</t>
  </si>
  <si>
    <t>Fig.1.A</t>
  </si>
  <si>
    <t>Fig.1.B &amp; 2.A</t>
  </si>
  <si>
    <t>Fig.2.C</t>
  </si>
  <si>
    <t>Fig.2.B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</si>
</sst>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2" xfId="0" applyFont="1" applyBorder="1"/>
    <xf numFmtId="0" fontId="1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9" xfId="0" applyFont="1" applyFill="1" applyBorder="1"/>
    <xf numFmtId="0" fontId="2" fillId="0" borderId="1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 applyBorder="1"/>
    <xf numFmtId="0" fontId="1" fillId="0" borderId="7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Fill="1" applyBorder="1"/>
    <xf numFmtId="0" fontId="1" fillId="0" borderId="5" xfId="0" applyFont="1" applyFill="1" applyBorder="1"/>
    <xf numFmtId="0" fontId="1" fillId="0" borderId="4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4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0" xfId="0" applyFont="1"/>
    <xf numFmtId="0" fontId="4" fillId="0" borderId="6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3" xfId="0" applyFont="1" applyFill="1" applyBorder="1"/>
    <xf numFmtId="0" fontId="5" fillId="0" borderId="0" xfId="0" applyFont="1" applyAlignment="1">
      <alignment vertical="center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Indoors</c:v>
          </c:tx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76A-4674-B76B-C05DFA608F14}"/>
            </c:ext>
          </c:extLst>
        </c:ser>
        <c:ser>
          <c:idx val="1"/>
          <c:order val="1"/>
          <c:tx>
            <c:v>Outdoors</c:v>
          </c:tx>
          <c:spPr>
            <a:ln w="25400">
              <a:solidFill>
                <a:srgbClr val="808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76A-4674-B76B-C05DFA608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77488"/>
        <c:axId val="1"/>
      </c:lineChart>
      <c:lineChart>
        <c:grouping val="standard"/>
        <c:varyColors val="0"/>
        <c:ser>
          <c:idx val="2"/>
          <c:order val="2"/>
          <c:tx>
            <c:v>humans</c:v>
          </c:tx>
          <c:spPr>
            <a:ln w="25400">
              <a:solidFill>
                <a:srgbClr val="333333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76A-4674-B76B-C05DFA608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037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77488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v>out</c:v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E5C-4EA9-910F-4012AEE97AE1}"/>
            </c:ext>
          </c:extLst>
        </c:ser>
        <c:ser>
          <c:idx val="1"/>
          <c:order val="1"/>
          <c:tx>
            <c:v>in itn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E5C-4EA9-910F-4012AEE97AE1}"/>
            </c:ext>
          </c:extLst>
        </c:ser>
        <c:ser>
          <c:idx val="2"/>
          <c:order val="2"/>
          <c:tx>
            <c:v>in no itn</c:v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E5C-4EA9-910F-4012AEE97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383064"/>
        <c:axId val="1"/>
      </c:areaChart>
      <c:catAx>
        <c:axId val="190383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83064"/>
        <c:crosses val="autoZero"/>
        <c:crossBetween val="midCat"/>
        <c:majorUnit val="10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8A6-42DB-9CA0-B023373EF6E3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8A6-42DB-9CA0-B023373EF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B24-498E-B11F-DF76C0FEF5F5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24-498E-B11F-DF76C0FEF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Indoors</c:v>
          </c:tx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5B0-4AD3-B881-56B54364D2F7}"/>
            </c:ext>
          </c:extLst>
        </c:ser>
        <c:ser>
          <c:idx val="1"/>
          <c:order val="1"/>
          <c:tx>
            <c:v>Outdoors</c:v>
          </c:tx>
          <c:spPr>
            <a:ln w="25400">
              <a:solidFill>
                <a:srgbClr val="808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5B0-4AD3-B881-56B54364D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301680"/>
        <c:axId val="1"/>
      </c:lineChart>
      <c:lineChart>
        <c:grouping val="standard"/>
        <c:varyColors val="0"/>
        <c:ser>
          <c:idx val="2"/>
          <c:order val="2"/>
          <c:tx>
            <c:v>humans</c:v>
          </c:tx>
          <c:spPr>
            <a:ln w="25400">
              <a:solidFill>
                <a:srgbClr val="333333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5B0-4AD3-B881-56B54364D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130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01680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v>out</c:v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E7-42CF-ABCE-F0169A739C96}"/>
            </c:ext>
          </c:extLst>
        </c:ser>
        <c:ser>
          <c:idx val="1"/>
          <c:order val="1"/>
          <c:tx>
            <c:v>in itn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3E7-42CF-ABCE-F0169A739C96}"/>
            </c:ext>
          </c:extLst>
        </c:ser>
        <c:ser>
          <c:idx val="2"/>
          <c:order val="2"/>
          <c:tx>
            <c:v>in no itn</c:v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3E7-42CF-ABCE-F0169A739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03976"/>
        <c:axId val="1"/>
      </c:areaChart>
      <c:catAx>
        <c:axId val="191303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03976"/>
        <c:crosses val="autoZero"/>
        <c:crossBetween val="midCat"/>
        <c:majorUnit val="10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DF-465D-AC7C-760F23A41D14}"/>
              </c:ext>
            </c:extLst>
          </c:dPt>
          <c:cat>
            <c:strRef>
              <c:f>[1]DATA!$G$36:$H$36</c:f>
              <c:strCache>
                <c:ptCount val="2"/>
                <c:pt idx="0">
                  <c:v>indoor</c:v>
                </c:pt>
                <c:pt idx="1">
                  <c:v>outdoor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EDF-465D-AC7C-760F23A41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21-4778-BE27-2778CA7278DA}"/>
              </c:ext>
            </c:extLst>
          </c:dPt>
          <c:cat>
            <c:strRef>
              <c:f>[1]DATA!$G$56:$H$56</c:f>
              <c:strCache>
                <c:ptCount val="2"/>
                <c:pt idx="0">
                  <c:v>indoor</c:v>
                </c:pt>
                <c:pt idx="1">
                  <c:v>outdoor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421-4778-BE27-2778CA727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Indoors</c:v>
          </c:tx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90-4C74-8161-B74F784B1C5B}"/>
            </c:ext>
          </c:extLst>
        </c:ser>
        <c:ser>
          <c:idx val="1"/>
          <c:order val="1"/>
          <c:tx>
            <c:v>Outdoors</c:v>
          </c:tx>
          <c:spPr>
            <a:ln w="25400">
              <a:solidFill>
                <a:srgbClr val="808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90-4C74-8161-B74F784B1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634232"/>
        <c:axId val="1"/>
      </c:lineChart>
      <c:lineChart>
        <c:grouping val="standard"/>
        <c:varyColors val="0"/>
        <c:ser>
          <c:idx val="2"/>
          <c:order val="2"/>
          <c:tx>
            <c:v>humans</c:v>
          </c:tx>
          <c:spPr>
            <a:ln w="25400">
              <a:solidFill>
                <a:srgbClr val="333333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390-4C74-8161-B74F784B1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0634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34232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v>out</c:v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A33-4EE5-BD3F-BE7D50391F9E}"/>
            </c:ext>
          </c:extLst>
        </c:ser>
        <c:ser>
          <c:idx val="1"/>
          <c:order val="1"/>
          <c:tx>
            <c:v>in itn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A33-4EE5-BD3F-BE7D50391F9E}"/>
            </c:ext>
          </c:extLst>
        </c:ser>
        <c:ser>
          <c:idx val="2"/>
          <c:order val="2"/>
          <c:tx>
            <c:v>in no itn</c:v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A33-4EE5-BD3F-BE7D50391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100168"/>
        <c:axId val="1"/>
      </c:areaChart>
      <c:catAx>
        <c:axId val="191100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100168"/>
        <c:crosses val="autoZero"/>
        <c:crossBetween val="midCat"/>
        <c:majorUnit val="5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'An. arabiensis.Asembo.2011'!$E$6</c:f>
              <c:strCache>
                <c:ptCount val="1"/>
                <c:pt idx="0">
                  <c:v>Prop Inside_Sleeping (S,t)</c:v>
                </c:pt>
              </c:strCache>
            </c:strRef>
          </c:tx>
          <c:spPr>
            <a:pattFill prst="pct5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arabiensis.Asembo.2011'!$E$7:$E$20</c:f>
              <c:numCache>
                <c:formatCode>General</c:formatCode>
                <c:ptCount val="14"/>
                <c:pt idx="0">
                  <c:v>7.132668E-3</c:v>
                </c:pt>
                <c:pt idx="1">
                  <c:v>1.5691869000000001E-2</c:v>
                </c:pt>
                <c:pt idx="2">
                  <c:v>6.7047075999999997E-2</c:v>
                </c:pt>
                <c:pt idx="3">
                  <c:v>0.248216833</c:v>
                </c:pt>
                <c:pt idx="4">
                  <c:v>0.72610556299999995</c:v>
                </c:pt>
                <c:pt idx="5">
                  <c:v>0.94864479300000004</c:v>
                </c:pt>
                <c:pt idx="6">
                  <c:v>0.98430813100000003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0.98714285700000004</c:v>
                </c:pt>
                <c:pt idx="12">
                  <c:v>0.93142857099999998</c:v>
                </c:pt>
                <c:pt idx="13">
                  <c:v>0.61857142899999995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7-9C49-A7AD-434D755C0FF3}"/>
            </c:ext>
          </c:extLst>
        </c:ser>
        <c:ser>
          <c:idx val="3"/>
          <c:order val="3"/>
          <c:tx>
            <c:strRef>
              <c:f>'An. arabiensis.Asembo.2011'!$F$6</c:f>
              <c:strCache>
                <c:ptCount val="1"/>
                <c:pt idx="0">
                  <c:v>Prop Inside_Awake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arabiensis.Asembo.2011'!$F$7:$F$20</c:f>
              <c:numCache>
                <c:formatCode>General</c:formatCode>
                <c:ptCount val="14"/>
                <c:pt idx="0">
                  <c:v>4.9928673E-2</c:v>
                </c:pt>
                <c:pt idx="1">
                  <c:v>0.26248216799999996</c:v>
                </c:pt>
                <c:pt idx="2">
                  <c:v>0.55777460699999992</c:v>
                </c:pt>
                <c:pt idx="3">
                  <c:v>0.60627674799999998</c:v>
                </c:pt>
                <c:pt idx="4">
                  <c:v>0.24536376700000007</c:v>
                </c:pt>
                <c:pt idx="5">
                  <c:v>4.5649072999999984E-2</c:v>
                </c:pt>
                <c:pt idx="6">
                  <c:v>1.2838801999999983E-2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8.577541999999938E-3</c:v>
                </c:pt>
                <c:pt idx="12">
                  <c:v>3.5761158000000015E-2</c:v>
                </c:pt>
                <c:pt idx="13">
                  <c:v>0.12750560399999999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7-9C49-A7AD-434D755C0FF3}"/>
            </c:ext>
          </c:extLst>
        </c:ser>
        <c:ser>
          <c:idx val="4"/>
          <c:order val="4"/>
          <c:tx>
            <c:strRef>
              <c:f>'An. arabiensis.Asembo.2011'!$G$6</c:f>
              <c:strCache>
                <c:ptCount val="1"/>
                <c:pt idx="0">
                  <c:v>Prop Outside (O,t)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arabiensis.Asembo.2011'!$G$7:$G$20</c:f>
              <c:numCache>
                <c:formatCode>General</c:formatCode>
                <c:ptCount val="14"/>
                <c:pt idx="0">
                  <c:v>0.94293865899999996</c:v>
                </c:pt>
                <c:pt idx="1">
                  <c:v>0.72182596300000001</c:v>
                </c:pt>
                <c:pt idx="2">
                  <c:v>0.37517831699999998</c:v>
                </c:pt>
                <c:pt idx="3">
                  <c:v>0.145506419</c:v>
                </c:pt>
                <c:pt idx="4">
                  <c:v>2.8530670000000001E-2</c:v>
                </c:pt>
                <c:pt idx="5">
                  <c:v>5.7061339999999999E-3</c:v>
                </c:pt>
                <c:pt idx="6">
                  <c:v>2.8530669999999999E-3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4.2796010000000001E-3</c:v>
                </c:pt>
                <c:pt idx="12">
                  <c:v>3.2810271000000002E-2</c:v>
                </c:pt>
                <c:pt idx="13">
                  <c:v>0.253922967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17-9C49-A7AD-434D755C0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3388671"/>
        <c:axId val="1533252207"/>
      </c:barChart>
      <c:lineChart>
        <c:grouping val="standard"/>
        <c:varyColors val="0"/>
        <c:ser>
          <c:idx val="0"/>
          <c:order val="0"/>
          <c:tx>
            <c:strRef>
              <c:f>'An. arabiensis.Asembo.2011'!$B$6</c:f>
              <c:strCache>
                <c:ptCount val="1"/>
                <c:pt idx="0">
                  <c:v> Indoor (BI,t)</c:v>
                </c:pt>
              </c:strCache>
            </c:strRef>
          </c:tx>
          <c:spPr>
            <a:ln w="412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arabiensis.Asembo.2011'!$B$7:$B$20</c:f>
              <c:numCache>
                <c:formatCode>General</c:formatCode>
                <c:ptCount val="14"/>
                <c:pt idx="0">
                  <c:v>0</c:v>
                </c:pt>
                <c:pt idx="1">
                  <c:v>2.9795158286778397E-3</c:v>
                </c:pt>
                <c:pt idx="2">
                  <c:v>1.0428305400372439E-2</c:v>
                </c:pt>
                <c:pt idx="3">
                  <c:v>1.4897579143389199E-2</c:v>
                </c:pt>
                <c:pt idx="4">
                  <c:v>7.4487895716945987E-3</c:v>
                </c:pt>
                <c:pt idx="5">
                  <c:v>8.9385474860335188E-3</c:v>
                </c:pt>
                <c:pt idx="6">
                  <c:v>1.4897579143389199E-2</c:v>
                </c:pt>
                <c:pt idx="7">
                  <c:v>8.948545861297539E-3</c:v>
                </c:pt>
                <c:pt idx="8">
                  <c:v>2.5354213273676353E-2</c:v>
                </c:pt>
                <c:pt idx="9">
                  <c:v>1.4914243102162566E-2</c:v>
                </c:pt>
                <c:pt idx="10">
                  <c:v>1.6405667412378824E-2</c:v>
                </c:pt>
                <c:pt idx="11">
                  <c:v>1.0439970171513794E-2</c:v>
                </c:pt>
                <c:pt idx="12">
                  <c:v>5.9656972408650257E-3</c:v>
                </c:pt>
                <c:pt idx="13">
                  <c:v>1.4914243102162564E-3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17-9C49-A7AD-434D755C0FF3}"/>
            </c:ext>
          </c:extLst>
        </c:ser>
        <c:ser>
          <c:idx val="1"/>
          <c:order val="1"/>
          <c:tx>
            <c:strRef>
              <c:f>'An. arabiensis.Asembo.2011'!$C$6</c:f>
              <c:strCache>
                <c:ptCount val="1"/>
                <c:pt idx="0">
                  <c:v>Outdoor (BO,t)</c:v>
                </c:pt>
              </c:strCache>
            </c:strRef>
          </c:tx>
          <c:spPr>
            <a:ln w="412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arabiensis.Asembo.2011'!$C$7:$C$20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7.4654721911160873E-3</c:v>
                </c:pt>
                <c:pt idx="3">
                  <c:v>4.4792833146696529E-3</c:v>
                </c:pt>
                <c:pt idx="4">
                  <c:v>4.4792833146696529E-3</c:v>
                </c:pt>
                <c:pt idx="5">
                  <c:v>7.4654721911160873E-3</c:v>
                </c:pt>
                <c:pt idx="6">
                  <c:v>5.9723777528928705E-3</c:v>
                </c:pt>
                <c:pt idx="7">
                  <c:v>8.9988751406074232E-3</c:v>
                </c:pt>
                <c:pt idx="8">
                  <c:v>1.1998500187476564E-2</c:v>
                </c:pt>
                <c:pt idx="9">
                  <c:v>2.9996250468691411E-3</c:v>
                </c:pt>
                <c:pt idx="10">
                  <c:v>2.2497187851518559E-2</c:v>
                </c:pt>
                <c:pt idx="11">
                  <c:v>2.9996250468691411E-3</c:v>
                </c:pt>
                <c:pt idx="12">
                  <c:v>2.9996250468691411E-3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17-9C49-A7AD-434D755C0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0346495"/>
        <c:axId val="1531754991"/>
      </c:lineChart>
      <c:catAx>
        <c:axId val="1533388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3252207"/>
        <c:crosses val="autoZero"/>
        <c:auto val="1"/>
        <c:lblAlgn val="ctr"/>
        <c:lblOffset val="100"/>
        <c:noMultiLvlLbl val="0"/>
      </c:catAx>
      <c:valAx>
        <c:axId val="1533252207"/>
        <c:scaling>
          <c:orientation val="minMax"/>
          <c:max val="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3388671"/>
        <c:crosses val="max"/>
        <c:crossBetween val="between"/>
      </c:valAx>
      <c:valAx>
        <c:axId val="1531754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0346495"/>
        <c:crosses val="autoZero"/>
        <c:crossBetween val="between"/>
      </c:valAx>
      <c:catAx>
        <c:axId val="147034649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531754991"/>
        <c:crosses val="max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'An. arabiensis.Asembo.2011'!$I$6</c:f>
              <c:strCache>
                <c:ptCount val="1"/>
                <c:pt idx="0">
                  <c:v>Exp_Outdoors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arabiensis.Asembo.2011'!$I$7:$I$20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2.8008832922732357E-3</c:v>
                </c:pt>
                <c:pt idx="3">
                  <c:v>6.5176447480403137E-4</c:v>
                </c:pt>
                <c:pt idx="4">
                  <c:v>1.2779695408734603E-4</c:v>
                </c:pt>
                <c:pt idx="5">
                  <c:v>4.2598984695782E-5</c:v>
                </c:pt>
                <c:pt idx="6">
                  <c:v>1.7039593878312803E-5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1.2837198350206224E-5</c:v>
                </c:pt>
                <c:pt idx="12">
                  <c:v>9.841851068616422E-5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73-914B-94D6-6192618B8B50}"/>
            </c:ext>
          </c:extLst>
        </c:ser>
        <c:ser>
          <c:idx val="1"/>
          <c:order val="1"/>
          <c:tx>
            <c:strRef>
              <c:f>'An. arabiensis.Asembo.2011'!$J$6</c:f>
              <c:strCache>
                <c:ptCount val="1"/>
                <c:pt idx="0">
                  <c:v>Exp_Indoors_Awake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arabiensis.Asembo.2011'!$J$7:$J$20</c:f>
              <c:numCache>
                <c:formatCode>General</c:formatCode>
                <c:ptCount val="14"/>
                <c:pt idx="0">
                  <c:v>0</c:v>
                </c:pt>
                <c:pt idx="1">
                  <c:v>7.8206977430167587E-4</c:v>
                </c:pt>
                <c:pt idx="2">
                  <c:v>5.8166439463687141E-3</c:v>
                </c:pt>
                <c:pt idx="3">
                  <c:v>9.0320558361266286E-3</c:v>
                </c:pt>
                <c:pt idx="4">
                  <c:v>1.8276630689013037E-3</c:v>
                </c:pt>
                <c:pt idx="5">
                  <c:v>4.0803640670391043E-4</c:v>
                </c:pt>
                <c:pt idx="6">
                  <c:v>1.9126706890130327E-4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8.9549282624906123E-5</c:v>
                </c:pt>
                <c:pt idx="12">
                  <c:v>2.1334024161073832E-4</c:v>
                </c:pt>
                <c:pt idx="13">
                  <c:v>1.9016495749440713E-4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73-914B-94D6-6192618B8B50}"/>
            </c:ext>
          </c:extLst>
        </c:ser>
        <c:ser>
          <c:idx val="2"/>
          <c:order val="2"/>
          <c:tx>
            <c:strRef>
              <c:f>'An. arabiensis.Asembo.2011'!$K$6</c:f>
              <c:strCache>
                <c:ptCount val="1"/>
                <c:pt idx="0">
                  <c:v>Exp_Indoors_Asleep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arabiensis.Asembo.2011'!$K$7:$K$20</c:f>
              <c:numCache>
                <c:formatCode>General</c:formatCode>
                <c:ptCount val="14"/>
                <c:pt idx="0">
                  <c:v>0</c:v>
                </c:pt>
                <c:pt idx="1">
                  <c:v>4.6754172067039104E-5</c:v>
                </c:pt>
                <c:pt idx="2">
                  <c:v>6.9918738472998126E-4</c:v>
                </c:pt>
                <c:pt idx="3">
                  <c:v>3.6978299143389198E-3</c:v>
                </c:pt>
                <c:pt idx="4">
                  <c:v>5.4086075456238353E-3</c:v>
                </c:pt>
                <c:pt idx="5">
                  <c:v>8.4795065296089378E-3</c:v>
                </c:pt>
                <c:pt idx="6">
                  <c:v>1.4663808283054004E-2</c:v>
                </c:pt>
                <c:pt idx="7">
                  <c:v>8.948545861297539E-3</c:v>
                </c:pt>
                <c:pt idx="8">
                  <c:v>2.5354213273676353E-2</c:v>
                </c:pt>
                <c:pt idx="9">
                  <c:v>1.4914243102162566E-2</c:v>
                </c:pt>
                <c:pt idx="10">
                  <c:v>1.6405667412378824E-2</c:v>
                </c:pt>
                <c:pt idx="11">
                  <c:v>1.0305741982102908E-2</c:v>
                </c:pt>
                <c:pt idx="12">
                  <c:v>5.5566208560775534E-3</c:v>
                </c:pt>
                <c:pt idx="13">
                  <c:v>9.2255246681580898E-4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73-914B-94D6-6192618B8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7101599"/>
        <c:axId val="1548245759"/>
      </c:areaChart>
      <c:catAx>
        <c:axId val="1547101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8245759"/>
        <c:crosses val="autoZero"/>
        <c:auto val="1"/>
        <c:lblAlgn val="ctr"/>
        <c:lblOffset val="100"/>
        <c:noMultiLvlLbl val="0"/>
      </c:catAx>
      <c:valAx>
        <c:axId val="1548245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7101599"/>
        <c:crosses val="autoZero"/>
        <c:crossBetween val="midCat"/>
      </c:val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0"/>
          <c:tx>
            <c:strRef>
              <c:f>'An. arabiensis.Asembo.2011'!$U$6</c:f>
              <c:strCache>
                <c:ptCount val="1"/>
                <c:pt idx="0">
                  <c:v>Exp_Outdoor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arabiensis.Asembo.2011'!$U$7:$U$20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2.8008832899622392E-3</c:v>
                </c:pt>
                <c:pt idx="3">
                  <c:v>6.5176447659957891E-4</c:v>
                </c:pt>
                <c:pt idx="4">
                  <c:v>1.2779695619599552E-4</c:v>
                </c:pt>
                <c:pt idx="5">
                  <c:v>4.2598985398664943E-5</c:v>
                </c:pt>
                <c:pt idx="6">
                  <c:v>1.7039594159465532E-5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1.2837197062207453E-5</c:v>
                </c:pt>
                <c:pt idx="12">
                  <c:v>9.8418510810257217E-5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E7-9844-8DB9-452B7C6FB9B3}"/>
            </c:ext>
          </c:extLst>
        </c:ser>
        <c:ser>
          <c:idx val="2"/>
          <c:order val="1"/>
          <c:tx>
            <c:strRef>
              <c:f>'An. arabiensis.Asembo.2011'!$T$6</c:f>
              <c:strCache>
                <c:ptCount val="1"/>
                <c:pt idx="0">
                  <c:v>Exp_Indoors_Awake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arabiensis.Asembo.2011'!$T$7:$T$20</c:f>
              <c:numCache>
                <c:formatCode>General</c:formatCode>
                <c:ptCount val="14"/>
                <c:pt idx="0">
                  <c:v>0</c:v>
                </c:pt>
                <c:pt idx="1">
                  <c:v>7.8206977528776469E-4</c:v>
                </c:pt>
                <c:pt idx="2">
                  <c:v>5.8166439537027433E-3</c:v>
                </c:pt>
                <c:pt idx="3">
                  <c:v>9.032055828730963E-3</c:v>
                </c:pt>
                <c:pt idx="4">
                  <c:v>1.8276630618137952E-3</c:v>
                </c:pt>
                <c:pt idx="5">
                  <c:v>4.0803640449796466E-4</c:v>
                </c:pt>
                <c:pt idx="6">
                  <c:v>1.9126706460842309E-4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8.9549285616266321E-5</c:v>
                </c:pt>
                <c:pt idx="12">
                  <c:v>2.1334023880721309E-4</c:v>
                </c:pt>
                <c:pt idx="13">
                  <c:v>1.9016495785062194E-4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E7-9844-8DB9-452B7C6FB9B3}"/>
            </c:ext>
          </c:extLst>
        </c:ser>
        <c:ser>
          <c:idx val="1"/>
          <c:order val="2"/>
          <c:tx>
            <c:strRef>
              <c:f>'An. arabiensis.Asembo.2011'!$S$6</c:f>
              <c:strCache>
                <c:ptCount val="1"/>
                <c:pt idx="0">
                  <c:v>Exp_Indoor_Asleep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arabiensis.Asembo.2011'!$S$7:$S$20</c:f>
              <c:numCache>
                <c:formatCode>General</c:formatCode>
                <c:ptCount val="14"/>
                <c:pt idx="0">
                  <c:v>0</c:v>
                </c:pt>
                <c:pt idx="1">
                  <c:v>1.4335764239195525E-5</c:v>
                </c:pt>
                <c:pt idx="2">
                  <c:v>2.1438483590590686E-4</c:v>
                </c:pt>
                <c:pt idx="3">
                  <c:v>1.1338286083345996E-3</c:v>
                </c:pt>
                <c:pt idx="4">
                  <c:v>1.6583872456391803E-3</c:v>
                </c:pt>
                <c:pt idx="5">
                  <c:v>2.5999862921086926E-3</c:v>
                </c:pt>
                <c:pt idx="6">
                  <c:v>4.4962168957500184E-3</c:v>
                </c:pt>
                <c:pt idx="7">
                  <c:v>2.7438031319910522E-3</c:v>
                </c:pt>
                <c:pt idx="8">
                  <c:v>7.774108873974641E-3</c:v>
                </c:pt>
                <c:pt idx="9">
                  <c:v>4.5730052199850855E-3</c:v>
                </c:pt>
                <c:pt idx="10">
                  <c:v>5.0303057419835949E-3</c:v>
                </c:pt>
                <c:pt idx="11">
                  <c:v>3.1599466065523937E-3</c:v>
                </c:pt>
                <c:pt idx="12">
                  <c:v>1.7037710868904993E-3</c:v>
                </c:pt>
                <c:pt idx="13">
                  <c:v>2.8287303737506333E-4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E7-9844-8DB9-452B7C6FB9B3}"/>
            </c:ext>
          </c:extLst>
        </c:ser>
        <c:ser>
          <c:idx val="0"/>
          <c:order val="3"/>
          <c:tx>
            <c:strRef>
              <c:f>'An. arabiensis.Asembo.2011'!$Q$6</c:f>
              <c:strCache>
                <c:ptCount val="1"/>
                <c:pt idx="0">
                  <c:v>Prev_Population</c:v>
                </c:pt>
              </c:strCache>
            </c:strRef>
          </c:tx>
          <c:spPr>
            <a:pattFill prst="lgGrid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bg1">
                  <a:lumMod val="85000"/>
                </a:schemeClr>
              </a:solidFill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arabiensis.Asembo.2011'!$Q$7:$Q$20</c:f>
              <c:numCache>
                <c:formatCode>General</c:formatCode>
                <c:ptCount val="14"/>
                <c:pt idx="0">
                  <c:v>0</c:v>
                </c:pt>
                <c:pt idx="1">
                  <c:v>3.2418407827843579E-5</c:v>
                </c:pt>
                <c:pt idx="2">
                  <c:v>4.848025488240744E-4</c:v>
                </c:pt>
                <c:pt idx="3">
                  <c:v>2.5640013060043202E-3</c:v>
                </c:pt>
                <c:pt idx="4">
                  <c:v>3.750220299984655E-3</c:v>
                </c:pt>
                <c:pt idx="5">
                  <c:v>5.8795202375002452E-3</c:v>
                </c:pt>
                <c:pt idx="6">
                  <c:v>1.0167591387303986E-2</c:v>
                </c:pt>
                <c:pt idx="7">
                  <c:v>6.2047427293064868E-3</c:v>
                </c:pt>
                <c:pt idx="8">
                  <c:v>1.7580104399701712E-2</c:v>
                </c:pt>
                <c:pt idx="9">
                  <c:v>1.034123788217748E-2</c:v>
                </c:pt>
                <c:pt idx="10">
                  <c:v>1.1375361670395229E-2</c:v>
                </c:pt>
                <c:pt idx="11">
                  <c:v>7.1457953755505142E-3</c:v>
                </c:pt>
                <c:pt idx="12">
                  <c:v>3.8528497691870541E-3</c:v>
                </c:pt>
                <c:pt idx="13">
                  <c:v>6.3967942944074564E-4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E7-9844-8DB9-452B7C6FB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6193887"/>
        <c:axId val="1474704239"/>
      </c:areaChart>
      <c:catAx>
        <c:axId val="1546193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4704239"/>
        <c:crosses val="autoZero"/>
        <c:auto val="1"/>
        <c:lblAlgn val="ctr"/>
        <c:lblOffset val="100"/>
        <c:noMultiLvlLbl val="0"/>
      </c:catAx>
      <c:valAx>
        <c:axId val="14747042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193887"/>
        <c:crosses val="autoZero"/>
        <c:crossBetween val="midCat"/>
      </c:val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'An. arabiensis.Asembo.2011'!$I$6</c:f>
              <c:strCache>
                <c:ptCount val="1"/>
                <c:pt idx="0">
                  <c:v>Exp_Outdoors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arabiensis.Asembo.2011'!$I$7:$I$20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2.8008832922732357E-3</c:v>
                </c:pt>
                <c:pt idx="3">
                  <c:v>6.5176447480403137E-4</c:v>
                </c:pt>
                <c:pt idx="4">
                  <c:v>1.2779695408734603E-4</c:v>
                </c:pt>
                <c:pt idx="5">
                  <c:v>4.2598984695782E-5</c:v>
                </c:pt>
                <c:pt idx="6">
                  <c:v>1.7039593878312803E-5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1.2837198350206224E-5</c:v>
                </c:pt>
                <c:pt idx="12">
                  <c:v>9.841851068616422E-5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9-8B4B-B494-878526E293F5}"/>
            </c:ext>
          </c:extLst>
        </c:ser>
        <c:ser>
          <c:idx val="3"/>
          <c:order val="1"/>
          <c:tx>
            <c:strRef>
              <c:f>'An. arabiensis.Asembo.2011'!$P$6</c:f>
              <c:strCache>
                <c:ptCount val="1"/>
                <c:pt idx="0">
                  <c:v>Exp_In_Awake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arabiensis.Asembo.2011'!$P$7:$P$20</c:f>
              <c:numCache>
                <c:formatCode>General</c:formatCode>
                <c:ptCount val="14"/>
                <c:pt idx="0">
                  <c:v>0</c:v>
                </c:pt>
                <c:pt idx="1">
                  <c:v>7.8206977430167587E-4</c:v>
                </c:pt>
                <c:pt idx="2">
                  <c:v>5.8166439463687141E-3</c:v>
                </c:pt>
                <c:pt idx="3">
                  <c:v>9.0320558361266286E-3</c:v>
                </c:pt>
                <c:pt idx="4">
                  <c:v>1.8276630689013037E-3</c:v>
                </c:pt>
                <c:pt idx="5">
                  <c:v>4.0803640670391043E-4</c:v>
                </c:pt>
                <c:pt idx="6">
                  <c:v>1.9126706890130324E-4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8.9549282624906083E-5</c:v>
                </c:pt>
                <c:pt idx="12">
                  <c:v>2.1334024161073832E-4</c:v>
                </c:pt>
                <c:pt idx="13">
                  <c:v>1.9016495749440716E-4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49-8B4B-B494-878526E293F5}"/>
            </c:ext>
          </c:extLst>
        </c:ser>
        <c:ser>
          <c:idx val="1"/>
          <c:order val="2"/>
          <c:tx>
            <c:strRef>
              <c:f>'An. arabiensis.Asembo.2011'!$L$6</c:f>
              <c:strCache>
                <c:ptCount val="1"/>
                <c:pt idx="0">
                  <c:v>Exp_In_Asleep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arabiensis.Asembo.2011'!$L$7:$L$20</c:f>
              <c:numCache>
                <c:formatCode>General</c:formatCode>
                <c:ptCount val="14"/>
                <c:pt idx="0">
                  <c:v>0</c:v>
                </c:pt>
                <c:pt idx="1">
                  <c:v>2.9455128402234608E-6</c:v>
                </c:pt>
                <c:pt idx="2">
                  <c:v>4.4048805237988778E-5</c:v>
                </c:pt>
                <c:pt idx="3">
                  <c:v>2.3296328460335175E-4</c:v>
                </c:pt>
                <c:pt idx="4">
                  <c:v>3.4074227537430132E-4</c:v>
                </c:pt>
                <c:pt idx="5">
                  <c:v>5.3420891136536262E-4</c:v>
                </c:pt>
                <c:pt idx="6">
                  <c:v>9.2381992183240141E-4</c:v>
                </c:pt>
                <c:pt idx="7">
                  <c:v>5.6375838926174451E-4</c:v>
                </c:pt>
                <c:pt idx="8">
                  <c:v>1.5973154362416088E-3</c:v>
                </c:pt>
                <c:pt idx="9">
                  <c:v>9.3959731543624084E-4</c:v>
                </c:pt>
                <c:pt idx="10">
                  <c:v>1.0335570469798649E-3</c:v>
                </c:pt>
                <c:pt idx="11">
                  <c:v>6.4926174487248264E-4</c:v>
                </c:pt>
                <c:pt idx="12">
                  <c:v>3.5006711393288555E-4</c:v>
                </c:pt>
                <c:pt idx="13">
                  <c:v>5.8120805409395914E-5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49-8B4B-B494-878526E293F5}"/>
            </c:ext>
          </c:extLst>
        </c:ser>
        <c:ser>
          <c:idx val="2"/>
          <c:order val="3"/>
          <c:tx>
            <c:strRef>
              <c:f>'An. arabiensis.Asembo.2011'!$M$6</c:f>
              <c:strCache>
                <c:ptCount val="1"/>
                <c:pt idx="0">
                  <c:v>Prevented_Exp_Asleep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accent1"/>
              </a:solidFill>
            </a:ln>
            <a:effectLst/>
          </c:spPr>
          <c:cat>
            <c:strRef>
              <c:f>'An. arabiensis.Asembo.2011'!$A$7:$A$20</c:f>
              <c:strCache>
                <c:ptCount val="14"/>
                <c:pt idx="0">
                  <c:v>5PM-6PM</c:v>
                </c:pt>
                <c:pt idx="1">
                  <c:v>6PM-7PM</c:v>
                </c:pt>
                <c:pt idx="2">
                  <c:v>7PM-8PM</c:v>
                </c:pt>
                <c:pt idx="3">
                  <c:v>8PM-9PM</c:v>
                </c:pt>
                <c:pt idx="4">
                  <c:v>9PM-10PM</c:v>
                </c:pt>
                <c:pt idx="5">
                  <c:v>10PM-11PM</c:v>
                </c:pt>
                <c:pt idx="6">
                  <c:v>11PM-12AM</c:v>
                </c:pt>
                <c:pt idx="7">
                  <c:v>12AM-1AM</c:v>
                </c:pt>
                <c:pt idx="8">
                  <c:v>1AM-2AM</c:v>
                </c:pt>
                <c:pt idx="9">
                  <c:v>2AM-3AM</c:v>
                </c:pt>
                <c:pt idx="10">
                  <c:v>3AM-4AM</c:v>
                </c:pt>
                <c:pt idx="11">
                  <c:v>4AM-5AM</c:v>
                </c:pt>
                <c:pt idx="12">
                  <c:v>5AM-6AM</c:v>
                </c:pt>
                <c:pt idx="13">
                  <c:v>6AM-7AM</c:v>
                </c:pt>
              </c:strCache>
            </c:strRef>
          </c:cat>
          <c:val>
            <c:numRef>
              <c:f>'An. arabiensis.Asembo.2011'!$M$7:$M$20</c:f>
              <c:numCache>
                <c:formatCode>General</c:formatCode>
                <c:ptCount val="14"/>
                <c:pt idx="0">
                  <c:v>0</c:v>
                </c:pt>
                <c:pt idx="1">
                  <c:v>4.3808659226815644E-5</c:v>
                </c:pt>
                <c:pt idx="2">
                  <c:v>6.5513857949199247E-4</c:v>
                </c:pt>
                <c:pt idx="3">
                  <c:v>3.464866629735568E-3</c:v>
                </c:pt>
                <c:pt idx="4">
                  <c:v>5.0678652702495341E-3</c:v>
                </c:pt>
                <c:pt idx="5">
                  <c:v>7.9452976182435749E-3</c:v>
                </c:pt>
                <c:pt idx="6">
                  <c:v>1.3739988361221603E-2</c:v>
                </c:pt>
                <c:pt idx="7">
                  <c:v>8.3847874720357936E-3</c:v>
                </c:pt>
                <c:pt idx="8">
                  <c:v>2.3756897837434746E-2</c:v>
                </c:pt>
                <c:pt idx="9">
                  <c:v>1.3974645786726324E-2</c:v>
                </c:pt>
                <c:pt idx="10">
                  <c:v>1.5372110365398959E-2</c:v>
                </c:pt>
                <c:pt idx="11">
                  <c:v>9.6564802372304248E-3</c:v>
                </c:pt>
                <c:pt idx="12">
                  <c:v>5.2065537421446678E-3</c:v>
                </c:pt>
                <c:pt idx="13">
                  <c:v>8.6443166140641307E-4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49-8B4B-B494-878526E29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3170703"/>
        <c:axId val="1546394463"/>
      </c:areaChart>
      <c:catAx>
        <c:axId val="15331707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394463"/>
        <c:crosses val="autoZero"/>
        <c:auto val="1"/>
        <c:lblAlgn val="ctr"/>
        <c:lblOffset val="100"/>
        <c:noMultiLvlLbl val="0"/>
      </c:catAx>
      <c:valAx>
        <c:axId val="15463944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3170703"/>
        <c:crosses val="autoZero"/>
        <c:crossBetween val="midCat"/>
      </c:val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11</xdr:col>
      <xdr:colOff>0</xdr:colOff>
      <xdr:row>3</xdr:row>
      <xdr:rowOff>0</xdr:rowOff>
    </xdr:to>
    <xdr:graphicFrame macro="">
      <xdr:nvGraphicFramePr>
        <xdr:cNvPr id="4719094" name="Chart 1">
          <a:extLst>
            <a:ext uri="{FF2B5EF4-FFF2-40B4-BE49-F238E27FC236}">
              <a16:creationId xmlns:a16="http://schemas.microsoft.com/office/drawing/2014/main" id="{00000000-0008-0000-0000-0000F601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3</xdr:row>
      <xdr:rowOff>0</xdr:rowOff>
    </xdr:from>
    <xdr:to>
      <xdr:col>14</xdr:col>
      <xdr:colOff>0</xdr:colOff>
      <xdr:row>3</xdr:row>
      <xdr:rowOff>0</xdr:rowOff>
    </xdr:to>
    <xdr:graphicFrame macro="">
      <xdr:nvGraphicFramePr>
        <xdr:cNvPr id="4719095" name="Chart 2">
          <a:extLst>
            <a:ext uri="{FF2B5EF4-FFF2-40B4-BE49-F238E27FC236}">
              <a16:creationId xmlns:a16="http://schemas.microsoft.com/office/drawing/2014/main" id="{00000000-0008-0000-0000-0000F701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14</xdr:col>
      <xdr:colOff>685800</xdr:colOff>
      <xdr:row>3</xdr:row>
      <xdr:rowOff>0</xdr:rowOff>
    </xdr:to>
    <xdr:grpSp>
      <xdr:nvGrpSpPr>
        <xdr:cNvPr id="4719096" name="Group 3">
          <a:extLst>
            <a:ext uri="{FF2B5EF4-FFF2-40B4-BE49-F238E27FC236}">
              <a16:creationId xmlns:a16="http://schemas.microsoft.com/office/drawing/2014/main" id="{00000000-0008-0000-0000-0000F8014800}"/>
            </a:ext>
          </a:extLst>
        </xdr:cNvPr>
        <xdr:cNvGrpSpPr>
          <a:grpSpLocks/>
        </xdr:cNvGrpSpPr>
      </xdr:nvGrpSpPr>
      <xdr:grpSpPr bwMode="auto">
        <a:xfrm>
          <a:off x="10066867" y="2675467"/>
          <a:ext cx="5833533" cy="0"/>
          <a:chOff x="955" y="17"/>
          <a:chExt cx="454" cy="153"/>
        </a:xfrm>
      </xdr:grpSpPr>
      <xdr:graphicFrame macro="">
        <xdr:nvGraphicFramePr>
          <xdr:cNvPr id="4719103" name="Chart 4">
            <a:extLst>
              <a:ext uri="{FF2B5EF4-FFF2-40B4-BE49-F238E27FC236}">
                <a16:creationId xmlns:a16="http://schemas.microsoft.com/office/drawing/2014/main" id="{00000000-0008-0000-0000-0000FF014800}"/>
              </a:ext>
            </a:extLst>
          </xdr:cNvPr>
          <xdr:cNvGraphicFramePr>
            <a:graphicFrameLocks/>
          </xdr:cNvGraphicFramePr>
        </xdr:nvGraphicFramePr>
        <xdr:xfrm>
          <a:off x="1339" y="68"/>
          <a:ext cx="57" cy="5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719104" name="Chart 5">
            <a:extLst>
              <a:ext uri="{FF2B5EF4-FFF2-40B4-BE49-F238E27FC236}">
                <a16:creationId xmlns:a16="http://schemas.microsoft.com/office/drawing/2014/main" id="{00000000-0008-0000-0000-000000024800}"/>
              </a:ext>
            </a:extLst>
          </xdr:cNvPr>
          <xdr:cNvGraphicFramePr>
            <a:graphicFrameLocks/>
          </xdr:cNvGraphicFramePr>
        </xdr:nvGraphicFramePr>
        <xdr:xfrm>
          <a:off x="1339" y="17"/>
          <a:ext cx="70" cy="6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719105" name="Chart 6">
            <a:extLst>
              <a:ext uri="{FF2B5EF4-FFF2-40B4-BE49-F238E27FC236}">
                <a16:creationId xmlns:a16="http://schemas.microsoft.com/office/drawing/2014/main" id="{00000000-0008-0000-0000-000001024800}"/>
              </a:ext>
            </a:extLst>
          </xdr:cNvPr>
          <xdr:cNvGraphicFramePr>
            <a:graphicFrameLocks/>
          </xdr:cNvGraphicFramePr>
        </xdr:nvGraphicFramePr>
        <xdr:xfrm>
          <a:off x="955" y="17"/>
          <a:ext cx="192" cy="15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719106" name="Chart 7">
            <a:extLst>
              <a:ext uri="{FF2B5EF4-FFF2-40B4-BE49-F238E27FC236}">
                <a16:creationId xmlns:a16="http://schemas.microsoft.com/office/drawing/2014/main" id="{00000000-0008-0000-0000-000002024800}"/>
              </a:ext>
            </a:extLst>
          </xdr:cNvPr>
          <xdr:cNvGraphicFramePr>
            <a:graphicFrameLocks/>
          </xdr:cNvGraphicFramePr>
        </xdr:nvGraphicFramePr>
        <xdr:xfrm>
          <a:off x="1147" y="17"/>
          <a:ext cx="192" cy="15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556260</xdr:colOff>
      <xdr:row>3</xdr:row>
      <xdr:rowOff>0</xdr:rowOff>
    </xdr:to>
    <xdr:graphicFrame macro="">
      <xdr:nvGraphicFramePr>
        <xdr:cNvPr id="4719097" name="Chart 8">
          <a:extLst>
            <a:ext uri="{FF2B5EF4-FFF2-40B4-BE49-F238E27FC236}">
              <a16:creationId xmlns:a16="http://schemas.microsoft.com/office/drawing/2014/main" id="{00000000-0008-0000-0000-0000F901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685800</xdr:colOff>
      <xdr:row>3</xdr:row>
      <xdr:rowOff>0</xdr:rowOff>
    </xdr:to>
    <xdr:graphicFrame macro="">
      <xdr:nvGraphicFramePr>
        <xdr:cNvPr id="4719098" name="Chart 9">
          <a:extLst>
            <a:ext uri="{FF2B5EF4-FFF2-40B4-BE49-F238E27FC236}">
              <a16:creationId xmlns:a16="http://schemas.microsoft.com/office/drawing/2014/main" id="{00000000-0008-0000-0000-0000FA01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11</xdr:col>
      <xdr:colOff>0</xdr:colOff>
      <xdr:row>3</xdr:row>
      <xdr:rowOff>0</xdr:rowOff>
    </xdr:to>
    <xdr:graphicFrame macro="">
      <xdr:nvGraphicFramePr>
        <xdr:cNvPr id="4719099" name="Chart 10">
          <a:extLst>
            <a:ext uri="{FF2B5EF4-FFF2-40B4-BE49-F238E27FC236}">
              <a16:creationId xmlns:a16="http://schemas.microsoft.com/office/drawing/2014/main" id="{00000000-0008-0000-0000-0000FB01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3</xdr:row>
      <xdr:rowOff>0</xdr:rowOff>
    </xdr:from>
    <xdr:to>
      <xdr:col>14</xdr:col>
      <xdr:colOff>0</xdr:colOff>
      <xdr:row>3</xdr:row>
      <xdr:rowOff>0</xdr:rowOff>
    </xdr:to>
    <xdr:graphicFrame macro="">
      <xdr:nvGraphicFramePr>
        <xdr:cNvPr id="4719100" name="Chart 11">
          <a:extLst>
            <a:ext uri="{FF2B5EF4-FFF2-40B4-BE49-F238E27FC236}">
              <a16:creationId xmlns:a16="http://schemas.microsoft.com/office/drawing/2014/main" id="{00000000-0008-0000-0000-0000FC01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52</xdr:row>
      <xdr:rowOff>171450</xdr:rowOff>
    </xdr:from>
    <xdr:to>
      <xdr:col>4</xdr:col>
      <xdr:colOff>482600</xdr:colOff>
      <xdr:row>68</xdr:row>
      <xdr:rowOff>69850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F8EF6859-E513-3841-81F4-8F9CA28E82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0</xdr:colOff>
      <xdr:row>53</xdr:row>
      <xdr:rowOff>31750</xdr:rowOff>
    </xdr:from>
    <xdr:to>
      <xdr:col>9</xdr:col>
      <xdr:colOff>381000</xdr:colOff>
      <xdr:row>68</xdr:row>
      <xdr:rowOff>107950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B12F217-21D4-6B40-8512-AF196B41B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1155700</xdr:colOff>
      <xdr:row>74</xdr:row>
      <xdr:rowOff>158750</xdr:rowOff>
    </xdr:from>
    <xdr:to>
      <xdr:col>9</xdr:col>
      <xdr:colOff>355600</xdr:colOff>
      <xdr:row>90</xdr:row>
      <xdr:rowOff>57150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CCF2459-D953-1B49-B517-4963FB0A36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50800</xdr:colOff>
      <xdr:row>74</xdr:row>
      <xdr:rowOff>171450</xdr:rowOff>
    </xdr:from>
    <xdr:to>
      <xdr:col>4</xdr:col>
      <xdr:colOff>533400</xdr:colOff>
      <xdr:row>90</xdr:row>
      <xdr:rowOff>69850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75BF0CC-CBA6-FC4B-82DE-EF728978BA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:/hube00/My%20Documents/Projects-STI/Biting%20patterns_mosquitoes/Write%20up%20and%20Illustrations/Illustrations/Current/Figures/In%20the%20making/In%20use%20February%202012/Figures%20in%20the%20making_AF_February_2012%20to%20PPT_asembo%20chag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heet1"/>
      <sheetName val="In use"/>
    </sheetNames>
    <sheetDataSet>
      <sheetData sheetId="0">
        <row r="36">
          <cell r="G36" t="str">
            <v>indoor</v>
          </cell>
          <cell r="H36" t="str">
            <v>outdoor</v>
          </cell>
        </row>
        <row r="56">
          <cell r="G56" t="str">
            <v>indoor</v>
          </cell>
          <cell r="H56" t="str">
            <v>outdoor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4"/>
  <sheetViews>
    <sheetView tabSelected="1" topLeftCell="A69" zoomScale="150" workbookViewId="0">
      <selection activeCell="E72" sqref="E72"/>
    </sheetView>
  </sheetViews>
  <sheetFormatPr baseColWidth="10" defaultColWidth="10.5" defaultRowHeight="14" x14ac:dyDescent="0.2"/>
  <cols>
    <col min="1" max="1" width="16.83203125" style="2" customWidth="1"/>
    <col min="2" max="2" width="20.83203125" style="2" customWidth="1"/>
    <col min="3" max="3" width="11.1640625" style="2" customWidth="1"/>
    <col min="4" max="4" width="18.83203125" style="2" customWidth="1"/>
    <col min="5" max="5" width="22" style="2" customWidth="1"/>
    <col min="6" max="6" width="16" style="2" bestFit="1" customWidth="1"/>
    <col min="7" max="7" width="14.1640625" style="2" customWidth="1"/>
    <col min="8" max="8" width="12" style="2" bestFit="1" customWidth="1"/>
    <col min="9" max="9" width="12.83203125" style="2" bestFit="1" customWidth="1"/>
    <col min="10" max="10" width="15" style="2" bestFit="1" customWidth="1"/>
    <col min="11" max="11" width="12" style="2" bestFit="1" customWidth="1"/>
    <col min="12" max="14" width="9.1640625" style="2" customWidth="1"/>
    <col min="15" max="16" width="10.5" style="2"/>
    <col min="17" max="17" width="13.6640625" style="2" customWidth="1"/>
    <col min="18" max="19" width="13.83203125" style="2" customWidth="1"/>
    <col min="20" max="20" width="17.33203125" style="2" customWidth="1"/>
    <col min="21" max="16384" width="10.5" style="2"/>
  </cols>
  <sheetData>
    <row r="1" spans="1:24" ht="15" x14ac:dyDescent="0.2">
      <c r="A1" s="35" t="s">
        <v>49</v>
      </c>
    </row>
    <row r="2" spans="1:24" ht="150" x14ac:dyDescent="0.2">
      <c r="A2" s="1" t="s">
        <v>50</v>
      </c>
      <c r="E2" s="36" t="s">
        <v>52</v>
      </c>
      <c r="F2" s="2">
        <f>0.74</f>
        <v>0.74</v>
      </c>
      <c r="G2" s="37" t="s">
        <v>64</v>
      </c>
    </row>
    <row r="3" spans="1:24" ht="45" x14ac:dyDescent="0.2">
      <c r="A3" s="1" t="s">
        <v>4</v>
      </c>
      <c r="B3" s="1" t="s">
        <v>48</v>
      </c>
      <c r="C3" s="1">
        <v>2011</v>
      </c>
      <c r="E3" s="36" t="s">
        <v>51</v>
      </c>
      <c r="F3" s="2">
        <v>0.93700000000000006</v>
      </c>
    </row>
    <row r="4" spans="1:24" s="1" customFormat="1" x14ac:dyDescent="0.2"/>
    <row r="5" spans="1:24" s="1" customFormat="1" x14ac:dyDescent="0.2">
      <c r="A5" s="12"/>
      <c r="B5" s="40" t="s">
        <v>3</v>
      </c>
      <c r="C5" s="39"/>
      <c r="D5" s="40" t="s">
        <v>47</v>
      </c>
      <c r="E5" s="38"/>
      <c r="F5" s="38"/>
      <c r="G5" s="39"/>
      <c r="H5" s="40" t="s">
        <v>45</v>
      </c>
      <c r="I5" s="38"/>
      <c r="J5" s="38"/>
      <c r="K5" s="39"/>
      <c r="L5" s="40" t="s">
        <v>44</v>
      </c>
      <c r="M5" s="38"/>
      <c r="N5" s="38"/>
      <c r="O5" s="38"/>
      <c r="P5" s="23"/>
      <c r="Q5" s="38" t="s">
        <v>46</v>
      </c>
      <c r="R5" s="38"/>
      <c r="S5" s="38"/>
      <c r="T5" s="38"/>
      <c r="U5" s="39"/>
      <c r="V5" s="26"/>
      <c r="W5" s="26"/>
      <c r="X5" s="26"/>
    </row>
    <row r="6" spans="1:24" s="1" customFormat="1" x14ac:dyDescent="0.2">
      <c r="A6" s="13" t="s">
        <v>35</v>
      </c>
      <c r="B6" s="5" t="s">
        <v>36</v>
      </c>
      <c r="C6" s="6" t="s">
        <v>37</v>
      </c>
      <c r="D6" s="5" t="s">
        <v>60</v>
      </c>
      <c r="E6" s="14" t="s">
        <v>61</v>
      </c>
      <c r="F6" s="14" t="s">
        <v>62</v>
      </c>
      <c r="G6" s="6" t="s">
        <v>63</v>
      </c>
      <c r="H6" s="5" t="s">
        <v>1</v>
      </c>
      <c r="I6" s="14" t="s">
        <v>2</v>
      </c>
      <c r="J6" s="14" t="s">
        <v>23</v>
      </c>
      <c r="K6" s="6" t="s">
        <v>24</v>
      </c>
      <c r="L6" s="34" t="s">
        <v>19</v>
      </c>
      <c r="M6" s="1" t="s">
        <v>20</v>
      </c>
      <c r="N6" s="1" t="s">
        <v>21</v>
      </c>
      <c r="O6" s="24" t="s">
        <v>22</v>
      </c>
      <c r="P6" s="25" t="s">
        <v>34</v>
      </c>
      <c r="Q6" s="24" t="s">
        <v>30</v>
      </c>
      <c r="R6" s="24" t="s">
        <v>31</v>
      </c>
      <c r="S6" s="24" t="s">
        <v>33</v>
      </c>
      <c r="T6" s="24" t="s">
        <v>23</v>
      </c>
      <c r="U6" s="25" t="s">
        <v>32</v>
      </c>
    </row>
    <row r="7" spans="1:24" x14ac:dyDescent="0.2">
      <c r="A7" s="19" t="s">
        <v>5</v>
      </c>
      <c r="B7" s="28">
        <v>0</v>
      </c>
      <c r="C7" s="29">
        <v>0</v>
      </c>
      <c r="D7" s="15">
        <v>5.7061341000000002E-2</v>
      </c>
      <c r="E7" s="18">
        <v>7.132668E-3</v>
      </c>
      <c r="F7" s="15">
        <f>D7-E7</f>
        <v>4.9928673E-2</v>
      </c>
      <c r="G7" s="19">
        <v>0.94293865899999996</v>
      </c>
      <c r="H7" s="10">
        <f>B7*D7</f>
        <v>0</v>
      </c>
      <c r="I7" s="10">
        <f>C7*G7</f>
        <v>0</v>
      </c>
      <c r="J7" s="10">
        <f>B7*F7</f>
        <v>0</v>
      </c>
      <c r="K7" s="9">
        <f>E7*B7</f>
        <v>0</v>
      </c>
      <c r="L7" s="2">
        <f>K7*(1-F3)</f>
        <v>0</v>
      </c>
      <c r="M7" s="16">
        <f>K7-L7</f>
        <v>0</v>
      </c>
      <c r="N7" s="16">
        <f t="shared" ref="N7:N20" si="0">L7+J7</f>
        <v>0</v>
      </c>
      <c r="O7" s="16">
        <f t="shared" ref="O7:O20" si="1">N7+I7</f>
        <v>0</v>
      </c>
      <c r="P7" s="20">
        <f t="shared" ref="P7:P20" si="2">N7-L7</f>
        <v>0</v>
      </c>
      <c r="Q7" s="2">
        <f t="shared" ref="Q7" si="3">M7*0.74</f>
        <v>0</v>
      </c>
      <c r="R7" s="2">
        <f t="shared" ref="R7:R20" si="4">H7-Q7</f>
        <v>0</v>
      </c>
      <c r="S7" s="2">
        <f t="shared" ref="S7:S20" si="5">K7-Q7</f>
        <v>0</v>
      </c>
      <c r="T7" s="2">
        <v>0</v>
      </c>
      <c r="U7" s="20">
        <v>0</v>
      </c>
    </row>
    <row r="8" spans="1:24" x14ac:dyDescent="0.2">
      <c r="A8" s="3" t="s">
        <v>6</v>
      </c>
      <c r="B8" s="30">
        <v>2.9795158286778397E-3</v>
      </c>
      <c r="C8" s="31">
        <v>0</v>
      </c>
      <c r="D8" s="15">
        <v>0.27817403699999999</v>
      </c>
      <c r="E8" s="27">
        <v>1.5691869000000001E-2</v>
      </c>
      <c r="F8" s="15">
        <f>D8-E8</f>
        <v>0.26248216799999996</v>
      </c>
      <c r="G8" s="3">
        <v>0.72182596300000001</v>
      </c>
      <c r="H8" s="10">
        <f t="shared" ref="H8:H20" si="6">B8*D8</f>
        <v>8.2882394636871496E-4</v>
      </c>
      <c r="I8" s="10">
        <f t="shared" ref="I8:I20" si="7">C8*G8</f>
        <v>0</v>
      </c>
      <c r="J8" s="10">
        <f>B8*F8</f>
        <v>7.8206977430167587E-4</v>
      </c>
      <c r="K8" s="11">
        <f t="shared" ref="K8:K20" si="8">E8*B8</f>
        <v>4.6754172067039104E-5</v>
      </c>
      <c r="L8" s="2">
        <f>K8*(1-F3)</f>
        <v>2.9455128402234608E-6</v>
      </c>
      <c r="M8" s="2">
        <f t="shared" ref="M8:M20" si="9">K8-L8</f>
        <v>4.3808659226815644E-5</v>
      </c>
      <c r="N8" s="2">
        <f t="shared" si="0"/>
        <v>7.8501528714189936E-4</v>
      </c>
      <c r="O8" s="2">
        <f t="shared" si="1"/>
        <v>7.8501528714189936E-4</v>
      </c>
      <c r="P8" s="20">
        <f t="shared" si="2"/>
        <v>7.8206977430167587E-4</v>
      </c>
      <c r="Q8" s="2">
        <f>M8*F2</f>
        <v>3.2418407827843579E-5</v>
      </c>
      <c r="R8" s="2">
        <f t="shared" si="4"/>
        <v>7.9640553854087143E-4</v>
      </c>
      <c r="S8" s="2">
        <f t="shared" si="5"/>
        <v>1.4335764239195525E-5</v>
      </c>
      <c r="T8" s="2">
        <v>7.8206977528776469E-4</v>
      </c>
      <c r="U8" s="20">
        <v>0</v>
      </c>
    </row>
    <row r="9" spans="1:24" x14ac:dyDescent="0.2">
      <c r="A9" s="3" t="s">
        <v>7</v>
      </c>
      <c r="B9" s="30">
        <v>1.0428305400372439E-2</v>
      </c>
      <c r="C9" s="31">
        <v>7.4654721911160873E-3</v>
      </c>
      <c r="D9" s="15">
        <v>0.62482168299999996</v>
      </c>
      <c r="E9" s="27">
        <v>6.7047075999999997E-2</v>
      </c>
      <c r="F9" s="15">
        <f t="shared" ref="F9:F20" si="10">D9-E9</f>
        <v>0.55777460699999992</v>
      </c>
      <c r="G9" s="3">
        <v>0.37517831699999998</v>
      </c>
      <c r="H9" s="10">
        <f t="shared" si="6"/>
        <v>6.5158313310986959E-3</v>
      </c>
      <c r="I9" s="10">
        <f t="shared" si="7"/>
        <v>2.8008832922732357E-3</v>
      </c>
      <c r="J9" s="10">
        <f t="shared" ref="J9:J20" si="11">B9*F9</f>
        <v>5.8166439463687141E-3</v>
      </c>
      <c r="K9" s="11">
        <f t="shared" si="8"/>
        <v>6.9918738472998126E-4</v>
      </c>
      <c r="L9" s="2">
        <f>K9*(1-F3)</f>
        <v>4.4048805237988778E-5</v>
      </c>
      <c r="M9" s="2">
        <f t="shared" si="9"/>
        <v>6.5513857949199247E-4</v>
      </c>
      <c r="N9" s="2">
        <f t="shared" si="0"/>
        <v>5.8606927516067029E-3</v>
      </c>
      <c r="O9" s="2">
        <f t="shared" si="1"/>
        <v>8.6615760438799386E-3</v>
      </c>
      <c r="P9" s="20">
        <f t="shared" si="2"/>
        <v>5.8166439463687141E-3</v>
      </c>
      <c r="Q9" s="2">
        <f>M9*F2</f>
        <v>4.848025488240744E-4</v>
      </c>
      <c r="R9" s="2">
        <f t="shared" si="4"/>
        <v>6.0310287822746217E-3</v>
      </c>
      <c r="S9" s="2">
        <f t="shared" si="5"/>
        <v>2.1438483590590686E-4</v>
      </c>
      <c r="T9" s="2">
        <v>5.8166439537027433E-3</v>
      </c>
      <c r="U9" s="20">
        <v>2.8008832899622392E-3</v>
      </c>
    </row>
    <row r="10" spans="1:24" x14ac:dyDescent="0.2">
      <c r="A10" s="3" t="s">
        <v>8</v>
      </c>
      <c r="B10" s="30">
        <v>1.4897579143389199E-2</v>
      </c>
      <c r="C10" s="31">
        <v>4.4792833146696529E-3</v>
      </c>
      <c r="D10" s="15">
        <v>0.85449358099999995</v>
      </c>
      <c r="E10" s="27">
        <v>0.248216833</v>
      </c>
      <c r="F10" s="15">
        <f t="shared" si="10"/>
        <v>0.60627674799999998</v>
      </c>
      <c r="G10" s="3">
        <v>0.145506419</v>
      </c>
      <c r="H10" s="10">
        <f t="shared" si="6"/>
        <v>1.2729885750465549E-2</v>
      </c>
      <c r="I10" s="10">
        <f t="shared" si="7"/>
        <v>6.5176447480403137E-4</v>
      </c>
      <c r="J10" s="10">
        <f t="shared" si="11"/>
        <v>9.0320558361266286E-3</v>
      </c>
      <c r="K10" s="11">
        <f t="shared" si="8"/>
        <v>3.6978299143389198E-3</v>
      </c>
      <c r="L10" s="2">
        <f>K10*(1-F3)</f>
        <v>2.3296328460335175E-4</v>
      </c>
      <c r="M10" s="2">
        <f t="shared" si="9"/>
        <v>3.464866629735568E-3</v>
      </c>
      <c r="N10" s="2">
        <f t="shared" si="0"/>
        <v>9.2650191207299809E-3</v>
      </c>
      <c r="O10" s="2">
        <f t="shared" si="1"/>
        <v>9.9167835955340129E-3</v>
      </c>
      <c r="P10" s="20">
        <f t="shared" si="2"/>
        <v>9.0320558361266286E-3</v>
      </c>
      <c r="Q10" s="2">
        <f>M10*F2</f>
        <v>2.5640013060043202E-3</v>
      </c>
      <c r="R10" s="2">
        <f t="shared" si="4"/>
        <v>1.0165884444461228E-2</v>
      </c>
      <c r="S10" s="2">
        <f t="shared" si="5"/>
        <v>1.1338286083345996E-3</v>
      </c>
      <c r="T10" s="2">
        <v>9.032055828730963E-3</v>
      </c>
      <c r="U10" s="20">
        <v>6.5176447659957891E-4</v>
      </c>
    </row>
    <row r="11" spans="1:24" x14ac:dyDescent="0.2">
      <c r="A11" s="3" t="s">
        <v>9</v>
      </c>
      <c r="B11" s="30">
        <v>7.4487895716945987E-3</v>
      </c>
      <c r="C11" s="31">
        <v>4.4792833146696529E-3</v>
      </c>
      <c r="D11" s="15">
        <v>0.97146933000000002</v>
      </c>
      <c r="E11" s="27">
        <v>0.72610556299999995</v>
      </c>
      <c r="F11" s="15">
        <f t="shared" si="10"/>
        <v>0.24536376700000007</v>
      </c>
      <c r="G11" s="3">
        <v>2.8530670000000001E-2</v>
      </c>
      <c r="H11" s="10">
        <f t="shared" si="6"/>
        <v>7.2362706145251386E-3</v>
      </c>
      <c r="I11" s="10">
        <f t="shared" si="7"/>
        <v>1.2779695408734603E-4</v>
      </c>
      <c r="J11" s="10">
        <f t="shared" si="11"/>
        <v>1.8276630689013037E-3</v>
      </c>
      <c r="K11" s="11">
        <f t="shared" si="8"/>
        <v>5.4086075456238353E-3</v>
      </c>
      <c r="L11" s="2">
        <f>K11*(1-F3)</f>
        <v>3.4074227537430132E-4</v>
      </c>
      <c r="M11" s="2">
        <f t="shared" si="9"/>
        <v>5.0678652702495341E-3</v>
      </c>
      <c r="N11" s="2">
        <f t="shared" si="0"/>
        <v>2.168405344275605E-3</v>
      </c>
      <c r="O11" s="2">
        <f t="shared" si="1"/>
        <v>2.2962022983629509E-3</v>
      </c>
      <c r="P11" s="20">
        <f t="shared" si="2"/>
        <v>1.8276630689013037E-3</v>
      </c>
      <c r="Q11" s="2">
        <f>M11*F2</f>
        <v>3.750220299984655E-3</v>
      </c>
      <c r="R11" s="2">
        <f t="shared" si="4"/>
        <v>3.4860503145404836E-3</v>
      </c>
      <c r="S11" s="2">
        <f t="shared" si="5"/>
        <v>1.6583872456391803E-3</v>
      </c>
      <c r="T11" s="2">
        <v>1.8276630618137952E-3</v>
      </c>
      <c r="U11" s="20">
        <v>1.2779695619599552E-4</v>
      </c>
    </row>
    <row r="12" spans="1:24" x14ac:dyDescent="0.2">
      <c r="A12" s="3" t="s">
        <v>10</v>
      </c>
      <c r="B12" s="30">
        <v>8.9385474860335188E-3</v>
      </c>
      <c r="C12" s="31">
        <v>7.4654721911160873E-3</v>
      </c>
      <c r="D12" s="15">
        <v>0.99429386600000003</v>
      </c>
      <c r="E12" s="27">
        <v>0.94864479300000004</v>
      </c>
      <c r="F12" s="15">
        <f t="shared" si="10"/>
        <v>4.5649072999999984E-2</v>
      </c>
      <c r="G12" s="3">
        <v>5.7061339999999999E-3</v>
      </c>
      <c r="H12" s="10">
        <f t="shared" si="6"/>
        <v>8.8875429363128484E-3</v>
      </c>
      <c r="I12" s="10">
        <f t="shared" si="7"/>
        <v>4.2598984695782E-5</v>
      </c>
      <c r="J12" s="10">
        <f t="shared" si="11"/>
        <v>4.0803640670391043E-4</v>
      </c>
      <c r="K12" s="11">
        <f t="shared" si="8"/>
        <v>8.4795065296089378E-3</v>
      </c>
      <c r="L12" s="2">
        <f>K12*(1-F3)</f>
        <v>5.3420891136536262E-4</v>
      </c>
      <c r="M12" s="2">
        <f t="shared" si="9"/>
        <v>7.9452976182435749E-3</v>
      </c>
      <c r="N12" s="2">
        <f t="shared" si="0"/>
        <v>9.4224531806927304E-4</v>
      </c>
      <c r="O12" s="2">
        <f t="shared" si="1"/>
        <v>9.8484430276505512E-4</v>
      </c>
      <c r="P12" s="20">
        <f t="shared" si="2"/>
        <v>4.0803640670391043E-4</v>
      </c>
      <c r="Q12" s="2">
        <f>M12*F2</f>
        <v>5.8795202375002452E-3</v>
      </c>
      <c r="R12" s="2">
        <f t="shared" si="4"/>
        <v>3.0080226988126032E-3</v>
      </c>
      <c r="S12" s="2">
        <f t="shared" si="5"/>
        <v>2.5999862921086926E-3</v>
      </c>
      <c r="T12" s="2">
        <v>4.0803640449796466E-4</v>
      </c>
      <c r="U12" s="20">
        <v>4.2598985398664943E-5</v>
      </c>
    </row>
    <row r="13" spans="1:24" x14ac:dyDescent="0.2">
      <c r="A13" s="3" t="s">
        <v>11</v>
      </c>
      <c r="B13" s="30">
        <v>1.4897579143389199E-2</v>
      </c>
      <c r="C13" s="31">
        <v>5.9723777528928705E-3</v>
      </c>
      <c r="D13" s="15">
        <v>0.99714693300000001</v>
      </c>
      <c r="E13" s="27">
        <v>0.98430813100000003</v>
      </c>
      <c r="F13" s="15">
        <f t="shared" si="10"/>
        <v>1.2838801999999983E-2</v>
      </c>
      <c r="G13" s="3">
        <v>2.8530669999999999E-3</v>
      </c>
      <c r="H13" s="10">
        <f t="shared" si="6"/>
        <v>1.4855075351955307E-2</v>
      </c>
      <c r="I13" s="10">
        <f t="shared" si="7"/>
        <v>1.7039593878312803E-5</v>
      </c>
      <c r="J13" s="10">
        <f t="shared" si="11"/>
        <v>1.9126706890130327E-4</v>
      </c>
      <c r="K13" s="11">
        <f t="shared" si="8"/>
        <v>1.4663808283054004E-2</v>
      </c>
      <c r="L13" s="2">
        <f>K13*(1-F3)</f>
        <v>9.2381992183240141E-4</v>
      </c>
      <c r="M13" s="2">
        <f t="shared" si="9"/>
        <v>1.3739988361221603E-2</v>
      </c>
      <c r="N13" s="2">
        <f t="shared" si="0"/>
        <v>1.1150869907337047E-3</v>
      </c>
      <c r="O13" s="2">
        <f t="shared" si="1"/>
        <v>1.1321265846120174E-3</v>
      </c>
      <c r="P13" s="20">
        <f t="shared" si="2"/>
        <v>1.9126706890130324E-4</v>
      </c>
      <c r="Q13" s="2">
        <f>M13*F2</f>
        <v>1.0167591387303986E-2</v>
      </c>
      <c r="R13" s="2">
        <f t="shared" si="4"/>
        <v>4.6874839646513216E-3</v>
      </c>
      <c r="S13" s="2">
        <f t="shared" si="5"/>
        <v>4.4962168957500184E-3</v>
      </c>
      <c r="T13" s="2">
        <v>1.9126706460842309E-4</v>
      </c>
      <c r="U13" s="20">
        <v>1.7039594159465532E-5</v>
      </c>
    </row>
    <row r="14" spans="1:24" x14ac:dyDescent="0.2">
      <c r="A14" s="3" t="s">
        <v>12</v>
      </c>
      <c r="B14" s="30">
        <v>8.948545861297539E-3</v>
      </c>
      <c r="C14" s="31">
        <v>8.9988751406074232E-3</v>
      </c>
      <c r="D14" s="15">
        <v>1</v>
      </c>
      <c r="E14" s="27">
        <v>1</v>
      </c>
      <c r="F14" s="15">
        <f t="shared" si="10"/>
        <v>0</v>
      </c>
      <c r="G14" s="3">
        <v>0</v>
      </c>
      <c r="H14" s="10">
        <f t="shared" si="6"/>
        <v>8.948545861297539E-3</v>
      </c>
      <c r="I14" s="10">
        <f t="shared" si="7"/>
        <v>0</v>
      </c>
      <c r="J14" s="10">
        <f t="shared" si="11"/>
        <v>0</v>
      </c>
      <c r="K14" s="11">
        <f t="shared" si="8"/>
        <v>8.948545861297539E-3</v>
      </c>
      <c r="L14" s="2">
        <f>K14*(1-F3)</f>
        <v>5.6375838926174451E-4</v>
      </c>
      <c r="M14" s="2">
        <f t="shared" si="9"/>
        <v>8.3847874720357936E-3</v>
      </c>
      <c r="N14" s="2">
        <f t="shared" si="0"/>
        <v>5.6375838926174451E-4</v>
      </c>
      <c r="O14" s="2">
        <f t="shared" si="1"/>
        <v>5.6375838926174451E-4</v>
      </c>
      <c r="P14" s="20">
        <f t="shared" si="2"/>
        <v>0</v>
      </c>
      <c r="Q14" s="2">
        <f>M14*F2</f>
        <v>6.2047427293064868E-3</v>
      </c>
      <c r="R14" s="2">
        <f t="shared" si="4"/>
        <v>2.7438031319910522E-3</v>
      </c>
      <c r="S14" s="2">
        <f t="shared" si="5"/>
        <v>2.7438031319910522E-3</v>
      </c>
      <c r="T14" s="2">
        <v>0</v>
      </c>
      <c r="U14" s="20">
        <v>0</v>
      </c>
    </row>
    <row r="15" spans="1:24" x14ac:dyDescent="0.2">
      <c r="A15" s="3" t="s">
        <v>13</v>
      </c>
      <c r="B15" s="30">
        <v>2.5354213273676353E-2</v>
      </c>
      <c r="C15" s="31">
        <v>1.1998500187476564E-2</v>
      </c>
      <c r="D15" s="15">
        <v>1</v>
      </c>
      <c r="E15" s="27">
        <v>1</v>
      </c>
      <c r="F15" s="15">
        <f t="shared" si="10"/>
        <v>0</v>
      </c>
      <c r="G15" s="3">
        <v>0</v>
      </c>
      <c r="H15" s="10">
        <f t="shared" si="6"/>
        <v>2.5354213273676353E-2</v>
      </c>
      <c r="I15" s="10">
        <f t="shared" si="7"/>
        <v>0</v>
      </c>
      <c r="J15" s="10">
        <f t="shared" si="11"/>
        <v>0</v>
      </c>
      <c r="K15" s="11">
        <f t="shared" si="8"/>
        <v>2.5354213273676353E-2</v>
      </c>
      <c r="L15" s="2">
        <f>K15*(1-F3)</f>
        <v>1.5973154362416088E-3</v>
      </c>
      <c r="M15" s="2">
        <f t="shared" si="9"/>
        <v>2.3756897837434746E-2</v>
      </c>
      <c r="N15" s="2">
        <f t="shared" si="0"/>
        <v>1.5973154362416088E-3</v>
      </c>
      <c r="O15" s="2">
        <f t="shared" si="1"/>
        <v>1.5973154362416088E-3</v>
      </c>
      <c r="P15" s="20">
        <f t="shared" si="2"/>
        <v>0</v>
      </c>
      <c r="Q15" s="2">
        <f>M15*F2</f>
        <v>1.7580104399701712E-2</v>
      </c>
      <c r="R15" s="2">
        <f t="shared" si="4"/>
        <v>7.774108873974641E-3</v>
      </c>
      <c r="S15" s="2">
        <f t="shared" si="5"/>
        <v>7.774108873974641E-3</v>
      </c>
      <c r="T15" s="2">
        <v>0</v>
      </c>
      <c r="U15" s="20">
        <v>0</v>
      </c>
    </row>
    <row r="16" spans="1:24" x14ac:dyDescent="0.2">
      <c r="A16" s="3" t="s">
        <v>14</v>
      </c>
      <c r="B16" s="30">
        <v>1.4914243102162566E-2</v>
      </c>
      <c r="C16" s="31">
        <v>2.9996250468691411E-3</v>
      </c>
      <c r="D16" s="15">
        <v>1</v>
      </c>
      <c r="E16" s="27">
        <v>1</v>
      </c>
      <c r="F16" s="15">
        <f t="shared" si="10"/>
        <v>0</v>
      </c>
      <c r="G16" s="3">
        <v>0</v>
      </c>
      <c r="H16" s="10">
        <f t="shared" si="6"/>
        <v>1.4914243102162566E-2</v>
      </c>
      <c r="I16" s="10">
        <f t="shared" si="7"/>
        <v>0</v>
      </c>
      <c r="J16" s="10">
        <f t="shared" si="11"/>
        <v>0</v>
      </c>
      <c r="K16" s="11">
        <f t="shared" si="8"/>
        <v>1.4914243102162566E-2</v>
      </c>
      <c r="L16" s="2">
        <f>K16*(1-F3)</f>
        <v>9.3959731543624084E-4</v>
      </c>
      <c r="M16" s="2">
        <f t="shared" si="9"/>
        <v>1.3974645786726324E-2</v>
      </c>
      <c r="N16" s="2">
        <f t="shared" si="0"/>
        <v>9.3959731543624084E-4</v>
      </c>
      <c r="O16" s="2">
        <f t="shared" si="1"/>
        <v>9.3959731543624084E-4</v>
      </c>
      <c r="P16" s="20">
        <f t="shared" si="2"/>
        <v>0</v>
      </c>
      <c r="Q16" s="2">
        <f>M16*F2</f>
        <v>1.034123788217748E-2</v>
      </c>
      <c r="R16" s="2">
        <f t="shared" si="4"/>
        <v>4.5730052199850855E-3</v>
      </c>
      <c r="S16" s="2">
        <f t="shared" si="5"/>
        <v>4.5730052199850855E-3</v>
      </c>
      <c r="T16" s="2">
        <v>0</v>
      </c>
      <c r="U16" s="20">
        <v>0</v>
      </c>
    </row>
    <row r="17" spans="1:21" x14ac:dyDescent="0.2">
      <c r="A17" s="3" t="s">
        <v>15</v>
      </c>
      <c r="B17" s="30">
        <v>1.6405667412378824E-2</v>
      </c>
      <c r="C17" s="31">
        <v>2.2497187851518559E-2</v>
      </c>
      <c r="D17" s="15">
        <v>1</v>
      </c>
      <c r="E17" s="27">
        <v>1</v>
      </c>
      <c r="F17" s="15">
        <f t="shared" si="10"/>
        <v>0</v>
      </c>
      <c r="G17" s="3">
        <v>0</v>
      </c>
      <c r="H17" s="10">
        <f t="shared" si="6"/>
        <v>1.6405667412378824E-2</v>
      </c>
      <c r="I17" s="10">
        <f t="shared" si="7"/>
        <v>0</v>
      </c>
      <c r="J17" s="10">
        <f t="shared" si="11"/>
        <v>0</v>
      </c>
      <c r="K17" s="11">
        <f t="shared" si="8"/>
        <v>1.6405667412378824E-2</v>
      </c>
      <c r="L17" s="2">
        <f>K17*(1-F3)</f>
        <v>1.0335570469798649E-3</v>
      </c>
      <c r="M17" s="2">
        <f t="shared" si="9"/>
        <v>1.5372110365398959E-2</v>
      </c>
      <c r="N17" s="2">
        <f t="shared" si="0"/>
        <v>1.0335570469798649E-3</v>
      </c>
      <c r="O17" s="2">
        <f t="shared" si="1"/>
        <v>1.0335570469798649E-3</v>
      </c>
      <c r="P17" s="20">
        <f t="shared" si="2"/>
        <v>0</v>
      </c>
      <c r="Q17" s="2">
        <f>M17*F2</f>
        <v>1.1375361670395229E-2</v>
      </c>
      <c r="R17" s="2">
        <f t="shared" si="4"/>
        <v>5.0303057419835949E-3</v>
      </c>
      <c r="S17" s="2">
        <f t="shared" si="5"/>
        <v>5.0303057419835949E-3</v>
      </c>
      <c r="T17" s="2">
        <v>0</v>
      </c>
      <c r="U17" s="20">
        <v>0</v>
      </c>
    </row>
    <row r="18" spans="1:21" x14ac:dyDescent="0.2">
      <c r="A18" s="3" t="s">
        <v>16</v>
      </c>
      <c r="B18" s="30">
        <v>1.0439970171513794E-2</v>
      </c>
      <c r="C18" s="31">
        <v>2.9996250468691411E-3</v>
      </c>
      <c r="D18" s="15">
        <v>0.99572039899999998</v>
      </c>
      <c r="E18" s="27">
        <v>0.98714285700000004</v>
      </c>
      <c r="F18" s="15">
        <f t="shared" si="10"/>
        <v>8.577541999999938E-3</v>
      </c>
      <c r="G18" s="3">
        <v>4.2796010000000001E-3</v>
      </c>
      <c r="H18" s="10">
        <f t="shared" si="6"/>
        <v>1.0395291264727814E-2</v>
      </c>
      <c r="I18" s="10">
        <f t="shared" si="7"/>
        <v>1.2837198350206224E-5</v>
      </c>
      <c r="J18" s="10">
        <f t="shared" si="11"/>
        <v>8.9549282624906123E-5</v>
      </c>
      <c r="K18" s="11">
        <f t="shared" si="8"/>
        <v>1.0305741982102908E-2</v>
      </c>
      <c r="L18" s="2">
        <f>K18*(1-F3)</f>
        <v>6.4926174487248264E-4</v>
      </c>
      <c r="M18" s="2">
        <f t="shared" si="9"/>
        <v>9.6564802372304248E-3</v>
      </c>
      <c r="N18" s="2">
        <f t="shared" si="0"/>
        <v>7.3881102749738872E-4</v>
      </c>
      <c r="O18" s="2">
        <f t="shared" si="1"/>
        <v>7.5164822584759491E-4</v>
      </c>
      <c r="P18" s="20">
        <f t="shared" si="2"/>
        <v>8.9549282624906083E-5</v>
      </c>
      <c r="Q18" s="2">
        <f>M18*F2</f>
        <v>7.1457953755505142E-3</v>
      </c>
      <c r="R18" s="2">
        <f t="shared" si="4"/>
        <v>3.2494958891772993E-3</v>
      </c>
      <c r="S18" s="2">
        <f t="shared" si="5"/>
        <v>3.1599466065523937E-3</v>
      </c>
      <c r="T18" s="2">
        <v>8.9549285616266321E-5</v>
      </c>
      <c r="U18" s="20">
        <v>1.2837197062207453E-5</v>
      </c>
    </row>
    <row r="19" spans="1:21" x14ac:dyDescent="0.2">
      <c r="A19" s="3" t="s">
        <v>17</v>
      </c>
      <c r="B19" s="30">
        <v>5.9656972408650257E-3</v>
      </c>
      <c r="C19" s="31">
        <v>2.9996250468691411E-3</v>
      </c>
      <c r="D19" s="15">
        <v>0.967189729</v>
      </c>
      <c r="E19" s="27">
        <v>0.93142857099999998</v>
      </c>
      <c r="F19" s="15">
        <f t="shared" si="10"/>
        <v>3.5761158000000015E-2</v>
      </c>
      <c r="G19" s="3">
        <v>3.2810271000000002E-2</v>
      </c>
      <c r="H19" s="10">
        <f t="shared" si="6"/>
        <v>5.769961097688292E-3</v>
      </c>
      <c r="I19" s="10">
        <f t="shared" si="7"/>
        <v>9.841851068616422E-5</v>
      </c>
      <c r="J19" s="10">
        <f t="shared" si="11"/>
        <v>2.1334024161073832E-4</v>
      </c>
      <c r="K19" s="11">
        <f t="shared" si="8"/>
        <v>5.5566208560775534E-3</v>
      </c>
      <c r="L19" s="2">
        <f>K19*(1-F3)</f>
        <v>3.5006711393288555E-4</v>
      </c>
      <c r="M19" s="2">
        <f t="shared" si="9"/>
        <v>5.2065537421446678E-3</v>
      </c>
      <c r="N19" s="2">
        <f t="shared" si="0"/>
        <v>5.6340735554362387E-4</v>
      </c>
      <c r="O19" s="2">
        <f t="shared" si="1"/>
        <v>6.6182586622978809E-4</v>
      </c>
      <c r="P19" s="20">
        <f t="shared" si="2"/>
        <v>2.1334024161073832E-4</v>
      </c>
      <c r="Q19" s="2">
        <f>M19*F2</f>
        <v>3.8528497691870541E-3</v>
      </c>
      <c r="R19" s="2">
        <f t="shared" si="4"/>
        <v>1.9171113285012379E-3</v>
      </c>
      <c r="S19" s="2">
        <f t="shared" si="5"/>
        <v>1.7037710868904993E-3</v>
      </c>
      <c r="T19" s="2">
        <v>2.1334023880721309E-4</v>
      </c>
      <c r="U19" s="20">
        <v>9.8418510810257217E-5</v>
      </c>
    </row>
    <row r="20" spans="1:21" x14ac:dyDescent="0.2">
      <c r="A20" s="4" t="s">
        <v>18</v>
      </c>
      <c r="B20" s="32">
        <v>1.4914243102162564E-3</v>
      </c>
      <c r="C20" s="33">
        <v>0</v>
      </c>
      <c r="D20" s="17">
        <v>0.74607703299999995</v>
      </c>
      <c r="E20" s="17">
        <v>0.61857142899999995</v>
      </c>
      <c r="F20" s="17">
        <f t="shared" si="10"/>
        <v>0.12750560399999999</v>
      </c>
      <c r="G20" s="4">
        <v>0.253922967</v>
      </c>
      <c r="H20" s="7">
        <f t="shared" si="6"/>
        <v>1.1127174243102161E-3</v>
      </c>
      <c r="I20" s="7">
        <f t="shared" si="7"/>
        <v>0</v>
      </c>
      <c r="J20" s="7">
        <f t="shared" si="11"/>
        <v>1.9016495749440713E-4</v>
      </c>
      <c r="K20" s="8">
        <f t="shared" si="8"/>
        <v>9.2255246681580898E-4</v>
      </c>
      <c r="L20" s="21">
        <f>K20*(1-F3)</f>
        <v>5.8120805409395914E-5</v>
      </c>
      <c r="M20" s="21">
        <f t="shared" si="9"/>
        <v>8.6443166140641307E-4</v>
      </c>
      <c r="N20" s="21">
        <f t="shared" si="0"/>
        <v>2.4828576290380306E-4</v>
      </c>
      <c r="O20" s="21">
        <f t="shared" si="1"/>
        <v>2.4828576290380306E-4</v>
      </c>
      <c r="P20" s="22">
        <f t="shared" si="2"/>
        <v>1.9016495749440716E-4</v>
      </c>
      <c r="Q20" s="21">
        <f>M20*F2</f>
        <v>6.3967942944074564E-4</v>
      </c>
      <c r="R20" s="21">
        <f t="shared" si="4"/>
        <v>4.7303799486947049E-4</v>
      </c>
      <c r="S20" s="21">
        <f t="shared" si="5"/>
        <v>2.8287303737506333E-4</v>
      </c>
      <c r="T20" s="21">
        <v>1.9016495785062194E-4</v>
      </c>
      <c r="U20" s="22">
        <v>0</v>
      </c>
    </row>
    <row r="21" spans="1:21" x14ac:dyDescent="0.2">
      <c r="A21" s="15"/>
      <c r="B21" s="15"/>
      <c r="C21" s="15"/>
      <c r="D21" s="10"/>
      <c r="E21" s="10"/>
      <c r="F21" s="10"/>
      <c r="G21" s="10"/>
      <c r="H21" s="10"/>
      <c r="I21" s="10"/>
      <c r="J21" s="10"/>
      <c r="K21" s="10"/>
    </row>
    <row r="22" spans="1:21" s="1" customFormat="1" x14ac:dyDescent="0.2">
      <c r="A22" s="1" t="s">
        <v>0</v>
      </c>
      <c r="B22" s="1">
        <f>SUM(B7:B21)</f>
        <v>0.14311007794566713</v>
      </c>
      <c r="C22" s="1">
        <f>SUM(C7:C21)</f>
        <v>8.2355327084674315E-2</v>
      </c>
      <c r="H22" s="1">
        <f t="shared" ref="H22:O22" si="12">SUM(H7:H21)</f>
        <v>0.13395406936696785</v>
      </c>
      <c r="I22" s="1">
        <f t="shared" si="12"/>
        <v>3.7513390087750781E-3</v>
      </c>
      <c r="J22" s="1">
        <f t="shared" si="12"/>
        <v>1.8550790583033588E-2</v>
      </c>
      <c r="K22" s="1">
        <f t="shared" si="12"/>
        <v>0.11540327878393426</v>
      </c>
      <c r="L22" s="1">
        <f t="shared" si="12"/>
        <v>7.2704065633878538E-3</v>
      </c>
      <c r="M22" s="1">
        <f t="shared" si="12"/>
        <v>0.10813287222054641</v>
      </c>
      <c r="N22" s="1">
        <f t="shared" si="12"/>
        <v>2.5821197146421442E-2</v>
      </c>
      <c r="O22" s="1">
        <f t="shared" si="12"/>
        <v>2.9572536155196512E-2</v>
      </c>
      <c r="P22" s="1">
        <f>SUM(P7:P20)</f>
        <v>1.8550790583033588E-2</v>
      </c>
      <c r="Q22" s="1">
        <f>SUM(Q7:Q20)</f>
        <v>8.0018325443204349E-2</v>
      </c>
      <c r="R22" s="1">
        <f>SUM(R7:R20)</f>
        <v>5.3935743923763504E-2</v>
      </c>
      <c r="S22" s="1">
        <f>SUM(S7:S20)</f>
        <v>3.5384953340729927E-2</v>
      </c>
      <c r="T22" s="1">
        <v>1.8550790570915753E-2</v>
      </c>
      <c r="U22" s="1">
        <f>SUM(U7:U20)</f>
        <v>3.7513390101884089E-3</v>
      </c>
    </row>
    <row r="23" spans="1:21" s="1" customFormat="1" x14ac:dyDescent="0.2"/>
    <row r="24" spans="1:21" s="1" customFormat="1" x14ac:dyDescent="0.2">
      <c r="A24" s="1" t="s">
        <v>58</v>
      </c>
    </row>
    <row r="25" spans="1:21" s="1" customFormat="1" x14ac:dyDescent="0.2">
      <c r="A25" s="2" t="s">
        <v>57</v>
      </c>
      <c r="E25" s="1">
        <f>B22/(B22+C22)</f>
        <v>0.63473186907059398</v>
      </c>
    </row>
    <row r="27" spans="1:21" x14ac:dyDescent="0.2">
      <c r="A27" s="1" t="s">
        <v>54</v>
      </c>
      <c r="B27" s="1"/>
      <c r="C27" s="1"/>
      <c r="D27" s="1"/>
      <c r="E27" s="1"/>
      <c r="F27" s="1"/>
    </row>
    <row r="28" spans="1:21" x14ac:dyDescent="0.2">
      <c r="A28" s="2" t="s">
        <v>38</v>
      </c>
      <c r="B28" s="1"/>
      <c r="C28" s="1"/>
      <c r="D28" s="1"/>
      <c r="E28" s="1">
        <f>H22/(H22+I22)</f>
        <v>0.97275823039179998</v>
      </c>
      <c r="F28" s="1"/>
    </row>
    <row r="29" spans="1:21" x14ac:dyDescent="0.2">
      <c r="A29" s="2" t="s">
        <v>39</v>
      </c>
      <c r="B29" s="1"/>
      <c r="C29" s="1"/>
      <c r="D29" s="1"/>
      <c r="E29" s="1">
        <f>K22/(H22+I22)</f>
        <v>0.83804463561115128</v>
      </c>
    </row>
    <row r="30" spans="1:21" x14ac:dyDescent="0.2">
      <c r="A30" s="1"/>
      <c r="B30" s="1"/>
      <c r="C30" s="1"/>
      <c r="D30" s="1"/>
      <c r="E30" s="1"/>
    </row>
    <row r="31" spans="1:21" x14ac:dyDescent="0.2">
      <c r="A31" s="1" t="s">
        <v>56</v>
      </c>
      <c r="B31" s="1"/>
      <c r="C31" s="1"/>
      <c r="D31" s="1"/>
      <c r="E31" s="1"/>
    </row>
    <row r="32" spans="1:21" x14ac:dyDescent="0.2">
      <c r="A32" s="2" t="s">
        <v>40</v>
      </c>
      <c r="B32" s="1"/>
      <c r="C32" s="1"/>
      <c r="D32" s="1"/>
      <c r="E32" s="1">
        <f>N22/(N22+I22)</f>
        <v>0.87314787649297076</v>
      </c>
    </row>
    <row r="33" spans="1:6" x14ac:dyDescent="0.2">
      <c r="A33" s="2" t="s">
        <v>41</v>
      </c>
      <c r="B33" s="1"/>
      <c r="C33" s="1"/>
      <c r="D33" s="1"/>
      <c r="E33" s="1">
        <f>L22/(L22+J22+I22)</f>
        <v>0.24584995095560278</v>
      </c>
    </row>
    <row r="34" spans="1:6" x14ac:dyDescent="0.2">
      <c r="A34" s="2" t="s">
        <v>42</v>
      </c>
      <c r="B34" s="1"/>
      <c r="C34" s="1"/>
      <c r="D34" s="1"/>
      <c r="E34" s="1">
        <f>J22/(J22+L22+I22)</f>
        <v>0.62729792553736796</v>
      </c>
    </row>
    <row r="35" spans="1:6" x14ac:dyDescent="0.2">
      <c r="A35" s="2" t="s">
        <v>43</v>
      </c>
      <c r="B35" s="1"/>
      <c r="C35" s="1"/>
      <c r="D35" s="1"/>
      <c r="E35" s="1">
        <f>M22/(H22+I22)</f>
        <v>0.78524782356764866</v>
      </c>
    </row>
    <row r="37" spans="1:6" x14ac:dyDescent="0.2">
      <c r="A37" s="1" t="s">
        <v>55</v>
      </c>
    </row>
    <row r="38" spans="1:6" x14ac:dyDescent="0.2">
      <c r="A38" s="2" t="s">
        <v>53</v>
      </c>
      <c r="E38" s="1">
        <f>Q22/H22+I22</f>
        <v>0.60110777484794131</v>
      </c>
    </row>
    <row r="40" spans="1:6" x14ac:dyDescent="0.2">
      <c r="A40" s="1"/>
      <c r="B40" s="1"/>
      <c r="C40" s="1"/>
      <c r="D40" s="1"/>
      <c r="E40" s="1"/>
    </row>
    <row r="41" spans="1:6" x14ac:dyDescent="0.2">
      <c r="A41" s="1"/>
      <c r="E41" s="1"/>
      <c r="F41" s="1"/>
    </row>
    <row r="42" spans="1:6" x14ac:dyDescent="0.2">
      <c r="A42" s="1"/>
      <c r="F42" s="1"/>
    </row>
    <row r="43" spans="1:6" x14ac:dyDescent="0.2">
      <c r="A43" s="1"/>
    </row>
    <row r="44" spans="1:6" x14ac:dyDescent="0.2">
      <c r="A44" s="1"/>
    </row>
    <row r="48" spans="1:6" x14ac:dyDescent="0.2">
      <c r="A48" s="1"/>
    </row>
    <row r="49" spans="1:19" x14ac:dyDescent="0.2">
      <c r="A49" s="1" t="s">
        <v>69</v>
      </c>
      <c r="F49" s="1" t="s">
        <v>70</v>
      </c>
      <c r="L49" s="1"/>
      <c r="O49" s="1"/>
      <c r="Q49" s="1"/>
      <c r="S49" s="1"/>
    </row>
    <row r="50" spans="1:19" x14ac:dyDescent="0.2">
      <c r="A50" s="1" t="s">
        <v>66</v>
      </c>
      <c r="F50" s="1" t="s">
        <v>65</v>
      </c>
    </row>
    <row r="51" spans="1:19" x14ac:dyDescent="0.2">
      <c r="A51" s="2" t="s">
        <v>25</v>
      </c>
      <c r="F51" s="2" t="s">
        <v>27</v>
      </c>
    </row>
    <row r="52" spans="1:19" x14ac:dyDescent="0.2">
      <c r="F52" s="2" t="s">
        <v>28</v>
      </c>
    </row>
    <row r="71" spans="1:6" x14ac:dyDescent="0.2">
      <c r="A71" s="1" t="s">
        <v>72</v>
      </c>
      <c r="F71" s="1" t="s">
        <v>71</v>
      </c>
    </row>
    <row r="72" spans="1:6" x14ac:dyDescent="0.2">
      <c r="A72" s="1" t="s">
        <v>68</v>
      </c>
      <c r="F72" s="1" t="s">
        <v>67</v>
      </c>
    </row>
    <row r="73" spans="1:6" x14ac:dyDescent="0.2">
      <c r="A73" s="2" t="s">
        <v>26</v>
      </c>
      <c r="F73" s="2" t="s">
        <v>59</v>
      </c>
    </row>
    <row r="74" spans="1:6" x14ac:dyDescent="0.2">
      <c r="A74" s="2" t="s">
        <v>29</v>
      </c>
    </row>
  </sheetData>
  <mergeCells count="5">
    <mergeCell ref="Q5:U5"/>
    <mergeCell ref="B5:C5"/>
    <mergeCell ref="D5:G5"/>
    <mergeCell ref="H5:K5"/>
    <mergeCell ref="L5:O5"/>
  </mergeCells>
  <phoneticPr fontId="3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An. arabiensis.Asembo.2011</vt:lpstr>
    </vt:vector>
  </TitlesOfParts>
  <Company>Swiss Tropical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hube00</dc:creator>
  <cp:lastModifiedBy>April Monroe</cp:lastModifiedBy>
  <cp:lastPrinted>2012-03-30T09:54:18Z</cp:lastPrinted>
  <dcterms:created xsi:type="dcterms:W3CDTF">2010-10-21T12:22:13Z</dcterms:created>
  <dcterms:modified xsi:type="dcterms:W3CDTF">2020-05-26T22:18:46Z</dcterms:modified>
</cp:coreProperties>
</file>