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znoonan\Downloads\"/>
    </mc:Choice>
  </mc:AlternateContent>
  <bookViews>
    <workbookView xWindow="0" yWindow="0" windowWidth="21600" windowHeight="9630" tabRatio="856" activeTab="6"/>
  </bookViews>
  <sheets>
    <sheet name="Description" sheetId="9" r:id="rId1"/>
    <sheet name="Hydrolysis" sheetId="2" r:id="rId2"/>
    <sheet name="Fermentation" sheetId="3" r:id="rId3"/>
    <sheet name="Mass_Energy_Balances" sheetId="7" r:id="rId4"/>
    <sheet name="Economic_analysis" sheetId="5" r:id="rId5"/>
    <sheet name="Life_cycle_assessments" sheetId="8" r:id="rId6"/>
    <sheet name="Integrated analysis" sheetId="10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8" i="7" l="1"/>
  <c r="F48" i="7"/>
  <c r="G48" i="7"/>
  <c r="H48" i="7"/>
  <c r="I48" i="7"/>
  <c r="J48" i="7"/>
  <c r="K48" i="7"/>
  <c r="E49" i="7"/>
  <c r="F49" i="7"/>
  <c r="G49" i="7"/>
  <c r="H49" i="7"/>
  <c r="I49" i="7"/>
  <c r="J49" i="7"/>
  <c r="K49" i="7"/>
  <c r="E50" i="7"/>
  <c r="F50" i="7"/>
  <c r="G50" i="7"/>
  <c r="H50" i="7"/>
  <c r="I50" i="7"/>
  <c r="J50" i="7"/>
  <c r="K50" i="7"/>
  <c r="E51" i="7"/>
  <c r="F51" i="7"/>
  <c r="G51" i="7"/>
  <c r="H51" i="7"/>
  <c r="I51" i="7"/>
  <c r="J51" i="7"/>
  <c r="K51" i="7"/>
  <c r="D51" i="7"/>
  <c r="D50" i="7"/>
  <c r="D49" i="7"/>
  <c r="D48" i="7"/>
  <c r="E47" i="7"/>
  <c r="F47" i="7"/>
  <c r="G47" i="7"/>
  <c r="H47" i="7"/>
  <c r="I47" i="7"/>
  <c r="J47" i="7"/>
  <c r="K47" i="7"/>
  <c r="D47" i="7"/>
  <c r="E46" i="7"/>
  <c r="F46" i="7"/>
  <c r="G46" i="7"/>
  <c r="H46" i="7"/>
  <c r="I46" i="7"/>
  <c r="J46" i="7"/>
  <c r="K46" i="7"/>
  <c r="D46" i="7"/>
  <c r="E45" i="7"/>
  <c r="F45" i="7"/>
  <c r="G45" i="7"/>
  <c r="H45" i="7"/>
  <c r="I45" i="7"/>
  <c r="J45" i="7"/>
  <c r="K45" i="7"/>
  <c r="D45" i="7"/>
  <c r="D58" i="7" s="1"/>
  <c r="E27" i="7"/>
  <c r="F27" i="7"/>
  <c r="G27" i="7"/>
  <c r="H27" i="7"/>
  <c r="I27" i="7"/>
  <c r="J27" i="7"/>
  <c r="D27" i="7"/>
  <c r="C27" i="7" l="1"/>
  <c r="J26" i="7"/>
  <c r="I26" i="7"/>
  <c r="H26" i="7"/>
  <c r="G26" i="7"/>
  <c r="F26" i="7"/>
  <c r="E26" i="7"/>
  <c r="D26" i="7"/>
  <c r="C26" i="7"/>
  <c r="J25" i="7"/>
  <c r="I25" i="7"/>
  <c r="H25" i="7"/>
  <c r="G25" i="7"/>
  <c r="F25" i="7"/>
  <c r="E25" i="7"/>
  <c r="D25" i="7"/>
  <c r="C25" i="7"/>
  <c r="J24" i="7"/>
  <c r="I24" i="7"/>
  <c r="H24" i="7"/>
  <c r="G24" i="7"/>
  <c r="F24" i="7"/>
  <c r="E24" i="7"/>
  <c r="D24" i="7"/>
  <c r="C24" i="7"/>
  <c r="J23" i="7"/>
  <c r="I23" i="7"/>
  <c r="H23" i="7"/>
  <c r="G23" i="7"/>
  <c r="F23" i="7"/>
  <c r="E23" i="7"/>
  <c r="D23" i="7"/>
  <c r="C23" i="7"/>
  <c r="J22" i="7"/>
  <c r="I22" i="7"/>
  <c r="H22" i="7"/>
  <c r="G22" i="7"/>
  <c r="F22" i="7"/>
  <c r="E22" i="7"/>
  <c r="D22" i="7"/>
  <c r="C22" i="7"/>
  <c r="J21" i="7"/>
  <c r="I21" i="7"/>
  <c r="H21" i="7"/>
  <c r="G21" i="7"/>
  <c r="F21" i="7"/>
  <c r="E21" i="7"/>
  <c r="D21" i="7"/>
  <c r="C21" i="7"/>
  <c r="J20" i="7"/>
  <c r="I20" i="7"/>
  <c r="H20" i="7"/>
  <c r="G20" i="7"/>
  <c r="F20" i="7"/>
  <c r="E20" i="7"/>
  <c r="D20" i="7"/>
  <c r="C20" i="7"/>
  <c r="J19" i="7"/>
  <c r="I19" i="7"/>
  <c r="H19" i="7"/>
  <c r="G19" i="7"/>
  <c r="F19" i="7"/>
  <c r="E19" i="7"/>
  <c r="D19" i="7"/>
  <c r="C19" i="7"/>
  <c r="F55" i="5"/>
  <c r="F54" i="5"/>
  <c r="F53" i="5"/>
  <c r="F52" i="5"/>
  <c r="F51" i="5"/>
  <c r="F50" i="5"/>
  <c r="F49" i="5"/>
  <c r="F48" i="5"/>
  <c r="K58" i="7" l="1"/>
  <c r="J58" i="7"/>
  <c r="I58" i="7" l="1"/>
  <c r="H58" i="7" l="1"/>
  <c r="E58" i="7"/>
  <c r="G58" i="7" l="1"/>
  <c r="F58" i="7"/>
</calcChain>
</file>

<file path=xl/sharedStrings.xml><?xml version="1.0" encoding="utf-8"?>
<sst xmlns="http://schemas.openxmlformats.org/spreadsheetml/2006/main" count="370" uniqueCount="197">
  <si>
    <t>Operating Cost</t>
  </si>
  <si>
    <t>Total Revenues</t>
  </si>
  <si>
    <t>Water</t>
  </si>
  <si>
    <t>Sulfuric Acid</t>
  </si>
  <si>
    <t>Cellulase</t>
  </si>
  <si>
    <t>DAP</t>
  </si>
  <si>
    <t>Control</t>
  </si>
  <si>
    <t>NPV</t>
  </si>
  <si>
    <t>Capital Investment</t>
  </si>
  <si>
    <t>Tween</t>
  </si>
  <si>
    <t>PEG3000</t>
  </si>
  <si>
    <t>PEG4000</t>
  </si>
  <si>
    <t>PEG6000</t>
  </si>
  <si>
    <t>PEG8000</t>
  </si>
  <si>
    <t>control</t>
  </si>
  <si>
    <t>Tween-2%</t>
  </si>
  <si>
    <t>PEG3000-2%</t>
  </si>
  <si>
    <t>PEG4000-2%</t>
  </si>
  <si>
    <t>PEG6000-2%</t>
  </si>
  <si>
    <t>PEG8000-2%</t>
  </si>
  <si>
    <t>Tween-5%</t>
  </si>
  <si>
    <t>PEG3000-5%</t>
  </si>
  <si>
    <t>PEG4000-5%</t>
  </si>
  <si>
    <t>PEG6000-5%</t>
  </si>
  <si>
    <t>PEG8000-5%</t>
  </si>
  <si>
    <t>Production Cost</t>
  </si>
  <si>
    <t>Production Revenue ($/kg)</t>
  </si>
  <si>
    <t>ROI</t>
  </si>
  <si>
    <t>Payback Period</t>
  </si>
  <si>
    <t>Unit (kg)</t>
  </si>
  <si>
    <t>Gasoline</t>
  </si>
  <si>
    <t>Calcium hydroxide</t>
  </si>
  <si>
    <t>Biomass (dry MT)</t>
  </si>
  <si>
    <t>Yeast</t>
  </si>
  <si>
    <t>Sulfuric acid</t>
  </si>
  <si>
    <t>Power Consumption (kW-h)</t>
  </si>
  <si>
    <t>Power Production (KW-h)</t>
  </si>
  <si>
    <t>Steam (MT)</t>
  </si>
  <si>
    <t>Cooling Water (MT)</t>
  </si>
  <si>
    <t>Chilled Water (MT)</t>
  </si>
  <si>
    <t>CT Water (MT)</t>
  </si>
  <si>
    <t>Steam High P (MT)</t>
  </si>
  <si>
    <t>Impact category</t>
  </si>
  <si>
    <t>Reference unit</t>
  </si>
  <si>
    <t>Acidification</t>
  </si>
  <si>
    <t>kg SO2 eq</t>
  </si>
  <si>
    <t>Ecotoxicity</t>
  </si>
  <si>
    <t>CTUe</t>
  </si>
  <si>
    <t>Eutrophication</t>
  </si>
  <si>
    <t>kg N eq</t>
  </si>
  <si>
    <t>Global Warming</t>
  </si>
  <si>
    <t>kg CO2 eq</t>
  </si>
  <si>
    <t>Carcinogenics</t>
  </si>
  <si>
    <t>Non-carcinogenics</t>
  </si>
  <si>
    <t>Ozone Depletion</t>
  </si>
  <si>
    <t>(kg CFC-11 eq)</t>
  </si>
  <si>
    <t>Photochemical ozone formation</t>
  </si>
  <si>
    <t>kg O3 eq</t>
  </si>
  <si>
    <t>Resource depletion - fossil fuels</t>
  </si>
  <si>
    <t>MJ surplus</t>
  </si>
  <si>
    <t>Respiratory effects</t>
  </si>
  <si>
    <t>kg PM2.5 eq</t>
  </si>
  <si>
    <t>Capacity</t>
  </si>
  <si>
    <t>Type</t>
  </si>
  <si>
    <t>Assumption</t>
  </si>
  <si>
    <t>60,000 dry MT/year</t>
  </si>
  <si>
    <t>Biomass cost</t>
  </si>
  <si>
    <t>$60/ dry MT</t>
  </si>
  <si>
    <t>Gypsum cost</t>
  </si>
  <si>
    <t>$30/MT</t>
  </si>
  <si>
    <t>Ethanol cost</t>
  </si>
  <si>
    <t>$0.95/kg</t>
  </si>
  <si>
    <t>Enzymes cost</t>
  </si>
  <si>
    <t>$0.517/kg</t>
  </si>
  <si>
    <t>Sulfuric acid cost</t>
  </si>
  <si>
    <t>$35/MT</t>
  </si>
  <si>
    <t>Electricity cost</t>
  </si>
  <si>
    <t>$0.23/kW-h</t>
  </si>
  <si>
    <t>Gasoline cost</t>
  </si>
  <si>
    <t>$0.8/kg</t>
  </si>
  <si>
    <t>Discount rate</t>
  </si>
  <si>
    <t>Annual hours</t>
  </si>
  <si>
    <t>7920 h</t>
  </si>
  <si>
    <t>Depreciation method</t>
  </si>
  <si>
    <t>Straight line</t>
  </si>
  <si>
    <t>Salvage value</t>
  </si>
  <si>
    <t>Deprecaition years</t>
  </si>
  <si>
    <t>10 years</t>
  </si>
  <si>
    <t>2%PEG</t>
  </si>
  <si>
    <t>0.25%PEG</t>
  </si>
  <si>
    <t>0.5%PEG</t>
  </si>
  <si>
    <t>0.75%PEG</t>
  </si>
  <si>
    <t>1%PEG</t>
  </si>
  <si>
    <t>No PEG</t>
  </si>
  <si>
    <t>PEG</t>
  </si>
  <si>
    <t>…………..</t>
  </si>
  <si>
    <t>…</t>
  </si>
  <si>
    <t>Unit (MT)</t>
  </si>
  <si>
    <t xml:space="preserve"> </t>
  </si>
  <si>
    <t>STD</t>
  </si>
  <si>
    <t>Time hr</t>
  </si>
  <si>
    <t xml:space="preserve">First set of experiments </t>
  </si>
  <si>
    <t xml:space="preserve">Second set of experiments </t>
  </si>
  <si>
    <t>PEG6000-0.25%</t>
  </si>
  <si>
    <t>PEG6000-0.5%</t>
  </si>
  <si>
    <t>PEG6000-0.75%</t>
  </si>
  <si>
    <t>PEG6000-1%</t>
  </si>
  <si>
    <t>PEG 6000 ( glucose g/l)</t>
  </si>
  <si>
    <t>PEG 8%  ( glucose g/l)</t>
  </si>
  <si>
    <t>PEG 5%  ( glucose g/l)</t>
  </si>
  <si>
    <t>PEG 2%  ( glucose g/l)</t>
  </si>
  <si>
    <t>PEG 2%  (Ethanol  g/l)</t>
  </si>
  <si>
    <t>PEG 5%  (Ethanol  g/l)</t>
  </si>
  <si>
    <t>PEG8%  (Ethanol  g/l)</t>
  </si>
  <si>
    <t>Tween-8%</t>
  </si>
  <si>
    <t>PEG3000-8%</t>
  </si>
  <si>
    <t>PEG4000-8%</t>
  </si>
  <si>
    <t>PEG6000-8%</t>
  </si>
  <si>
    <t>PEG8000-8%</t>
  </si>
  <si>
    <t>PEG 6000  (Ethanol  g/l)</t>
  </si>
  <si>
    <t xml:space="preserve">   </t>
  </si>
  <si>
    <t>PEG 6000 %</t>
  </si>
  <si>
    <t>Ethanol at72 hr</t>
  </si>
  <si>
    <t>Increment %</t>
  </si>
  <si>
    <t>5%PEG</t>
  </si>
  <si>
    <t>8%PEG</t>
  </si>
  <si>
    <t>5 %PEG</t>
  </si>
  <si>
    <t>8 %PEG</t>
  </si>
  <si>
    <t>UTILITIES</t>
  </si>
  <si>
    <t>RAW MATERIALS</t>
  </si>
  <si>
    <t>ASSUMPTIONS</t>
  </si>
  <si>
    <t>ECONOMIC ANALYSIS</t>
  </si>
  <si>
    <t>SENSITIVITY ANALYSIS</t>
  </si>
  <si>
    <t>LIFE CYCLE IMPACT ASSESSMENT</t>
  </si>
  <si>
    <t>Hydrolysis</t>
  </si>
  <si>
    <t>Fermentation</t>
  </si>
  <si>
    <t>Economic_analysis</t>
  </si>
  <si>
    <t>Life_cycle_assessments</t>
  </si>
  <si>
    <t>Sheet Name</t>
  </si>
  <si>
    <t>Description</t>
  </si>
  <si>
    <t>Data from hydrolysis experiments</t>
  </si>
  <si>
    <t>Data from fermentation experiments</t>
  </si>
  <si>
    <t>Mass_Energy_Balances</t>
  </si>
  <si>
    <t>Results from mass and energy balances</t>
  </si>
  <si>
    <t>Results of economic  analysis</t>
  </si>
  <si>
    <t>Results of life cycle assessments</t>
  </si>
  <si>
    <r>
      <t>a</t>
    </r>
    <r>
      <rPr>
        <sz val="12"/>
        <color rgb="FF000000"/>
        <rFont val="Calibri"/>
        <family val="2"/>
        <scheme val="minor"/>
      </rPr>
      <t xml:space="preserve"> Department of Biological and Ecological Engineering, Oregon State University, Corvallis OR-97331, United States</t>
    </r>
  </si>
  <si>
    <r>
      <t>b</t>
    </r>
    <r>
      <rPr>
        <sz val="12"/>
        <color rgb="FF000000"/>
        <rFont val="Calibri"/>
        <family val="2"/>
        <scheme val="minor"/>
      </rPr>
      <t xml:space="preserve"> College of Agriculture, Al-Qasim Green University, Babylon, Iraq</t>
    </r>
  </si>
  <si>
    <r>
      <t>c</t>
    </r>
    <r>
      <rPr>
        <sz val="12"/>
        <color rgb="FF000000"/>
        <rFont val="Calibri"/>
        <family val="2"/>
        <scheme val="minor"/>
      </rPr>
      <t xml:space="preserve"> Environmental Research Institute, MaREI centre, University College Cork, Cork, Ireland</t>
    </r>
  </si>
  <si>
    <r>
      <t>d</t>
    </r>
    <r>
      <rPr>
        <sz val="12"/>
        <color theme="1"/>
        <rFont val="Calibri"/>
        <family val="2"/>
        <scheme val="minor"/>
      </rPr>
      <t xml:space="preserve"> School of Engineering, University College Cork, Cork, Ireland</t>
    </r>
  </si>
  <si>
    <t>§ Both the authors had contributed equally to this manuscript</t>
  </si>
  <si>
    <t>*Corresponding author:</t>
  </si>
  <si>
    <t>Ganti.Murthy@oregonstate.edu</t>
  </si>
  <si>
    <t>Phone: +1 (541) 737 6291</t>
  </si>
  <si>
    <t>Fax: +1 (541) 737 2082</t>
  </si>
  <si>
    <r>
      <t xml:space="preserve">Haider Jawad Kadhum </t>
    </r>
    <r>
      <rPr>
        <vertAlign val="superscript"/>
        <sz val="12"/>
        <color rgb="FF000000"/>
        <rFont val="Calibri"/>
        <family val="2"/>
        <scheme val="minor"/>
      </rPr>
      <t>a,b,§</t>
    </r>
    <r>
      <rPr>
        <vertAlign val="subscript"/>
        <sz val="12"/>
        <color rgb="FF000000"/>
        <rFont val="Calibri"/>
        <family val="2"/>
        <scheme val="minor"/>
      </rPr>
      <t>,</t>
    </r>
    <r>
      <rPr>
        <sz val="12"/>
        <color rgb="FF000000"/>
        <rFont val="Calibri"/>
        <family val="2"/>
        <scheme val="minor"/>
      </rPr>
      <t xml:space="preserve"> Karthik Rajendran </t>
    </r>
    <r>
      <rPr>
        <vertAlign val="superscript"/>
        <sz val="12"/>
        <color rgb="FF000000"/>
        <rFont val="Calibri"/>
        <family val="2"/>
        <scheme val="minor"/>
      </rPr>
      <t>a,c,d,§</t>
    </r>
    <r>
      <rPr>
        <sz val="12"/>
        <color rgb="FF000000"/>
        <rFont val="Calibri"/>
        <family val="2"/>
        <scheme val="minor"/>
      </rPr>
      <t xml:space="preserve">,  Ganti S. Murthy </t>
    </r>
    <r>
      <rPr>
        <vertAlign val="superscript"/>
        <sz val="12"/>
        <color rgb="FF000000"/>
        <rFont val="Calibri"/>
        <family val="2"/>
        <scheme val="minor"/>
      </rPr>
      <t>a,</t>
    </r>
    <r>
      <rPr>
        <sz val="12"/>
        <color rgb="FF000000"/>
        <rFont val="Calibri"/>
        <family val="2"/>
        <scheme val="minor"/>
      </rPr>
      <t>*</t>
    </r>
  </si>
  <si>
    <t>Experimental analysis</t>
  </si>
  <si>
    <t>Techno-economic analysis</t>
  </si>
  <si>
    <t>Life cycle assessment</t>
  </si>
  <si>
    <t>Concentration</t>
  </si>
  <si>
    <t>Surfactant Type</t>
  </si>
  <si>
    <t xml:space="preserve">Glucose </t>
  </si>
  <si>
    <t>Ethanol</t>
  </si>
  <si>
    <t>Gypsum</t>
  </si>
  <si>
    <t>Energy</t>
  </si>
  <si>
    <t>Cost</t>
  </si>
  <si>
    <t>(g/L)</t>
  </si>
  <si>
    <t>MT/yr</t>
  </si>
  <si>
    <t>MWh/yr</t>
  </si>
  <si>
    <t>$/kg</t>
  </si>
  <si>
    <t>kg SO2</t>
  </si>
  <si>
    <t>kg N</t>
  </si>
  <si>
    <t>kg CFC-11</t>
  </si>
  <si>
    <t>kg O3</t>
  </si>
  <si>
    <t>kg PM2.5</t>
  </si>
  <si>
    <t>First Experiment</t>
  </si>
  <si>
    <t>Tween80</t>
  </si>
  <si>
    <t>Second experiment*</t>
  </si>
  <si>
    <t>PEG 6000</t>
  </si>
  <si>
    <t>Average</t>
  </si>
  <si>
    <t xml:space="preserve">Standard Dev. </t>
  </si>
  <si>
    <t>Standard Dev</t>
  </si>
  <si>
    <t>Integrated Analysis</t>
  </si>
  <si>
    <t xml:space="preserve">Integrated economic and LCA results </t>
  </si>
  <si>
    <t>Functional unit: 1 MJ ethanol</t>
  </si>
  <si>
    <t>Total Power =Power (Consumed+Produced)</t>
  </si>
  <si>
    <t>Note: All numbers in the above table have been rounded off to nearest MT or MW-hr</t>
  </si>
  <si>
    <t>Note: Raw data from simulations</t>
  </si>
  <si>
    <t>Note: All numbers in the above table have been rounded off to nearest 1000 MT or MW-hr</t>
  </si>
  <si>
    <t>Power Consumption (MW-h)</t>
  </si>
  <si>
    <t>Power Production (MW-h)</t>
  </si>
  <si>
    <t>Steam ( 1000 MT)</t>
  </si>
  <si>
    <t>Cooling Water (1000 MT)</t>
  </si>
  <si>
    <t>Chilled Water (1000 MT)</t>
  </si>
  <si>
    <t>CT Water (1000 MT)</t>
  </si>
  <si>
    <t>Steam High P (1000 MT)</t>
  </si>
  <si>
    <t>Optimization of Surfactant Addition in Cellulosic Ethanol Process Using Integrated Techno-economic and Life Cycle Assessment for Bioprocess Design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</si>
</sst>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"/>
    <numFmt numFmtId="167" formatCode="&quot;$&quot;#.##,,&quot;M&quot;"/>
    <numFmt numFmtId="168" formatCode="&quot;$&quot;#.#,,&quot;M&quot;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0"/>
      <color rgb="FFC00000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vertAlign val="superscript"/>
      <sz val="12"/>
      <color rgb="FF000000"/>
      <name val="Calibri"/>
      <family val="2"/>
      <scheme val="minor"/>
    </font>
    <font>
      <vertAlign val="subscript"/>
      <sz val="12"/>
      <color rgb="FF000000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0" applyNumberFormat="0" applyBorder="0" applyAlignment="0" applyProtection="0"/>
    <xf numFmtId="165" fontId="1" fillId="0" borderId="0" applyFont="0" applyFill="0" applyBorder="0" applyAlignment="0" applyProtection="0"/>
  </cellStyleXfs>
  <cellXfs count="136">
    <xf numFmtId="0" fontId="0" fillId="0" borderId="0" xfId="0"/>
    <xf numFmtId="3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9" fontId="0" fillId="0" borderId="0" xfId="0" applyNumberFormat="1"/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Font="1"/>
    <xf numFmtId="164" fontId="1" fillId="0" borderId="0" xfId="3" applyNumberFormat="1" applyFill="1"/>
    <xf numFmtId="10" fontId="1" fillId="0" borderId="0" xfId="3" applyNumberFormat="1" applyFill="1"/>
    <xf numFmtId="0" fontId="1" fillId="0" borderId="0" xfId="3" applyNumberFormat="1" applyFill="1"/>
    <xf numFmtId="0" fontId="1" fillId="0" borderId="0" xfId="3" applyFill="1"/>
    <xf numFmtId="0" fontId="0" fillId="0" borderId="0" xfId="3" applyFont="1" applyFill="1"/>
    <xf numFmtId="0" fontId="0" fillId="0" borderId="2" xfId="0" applyBorder="1"/>
    <xf numFmtId="3" fontId="0" fillId="0" borderId="0" xfId="1" applyNumberFormat="1" applyFont="1"/>
    <xf numFmtId="3" fontId="0" fillId="0" borderId="2" xfId="1" applyNumberFormat="1" applyFont="1" applyBorder="1"/>
    <xf numFmtId="164" fontId="0" fillId="0" borderId="3" xfId="1" applyFont="1" applyBorder="1"/>
    <xf numFmtId="0" fontId="0" fillId="0" borderId="3" xfId="0" applyBorder="1"/>
    <xf numFmtId="0" fontId="0" fillId="0" borderId="0" xfId="0" applyBorder="1" applyAlignment="1">
      <alignment horizontal="center" vertical="center" textRotation="90"/>
    </xf>
    <xf numFmtId="164" fontId="0" fillId="0" borderId="0" xfId="1" applyFont="1" applyBorder="1"/>
    <xf numFmtId="37" fontId="3" fillId="0" borderId="0" xfId="0" applyNumberFormat="1" applyFont="1" applyBorder="1" applyAlignment="1">
      <alignment horizontal="right" vertical="center"/>
    </xf>
    <xf numFmtId="37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164" fontId="0" fillId="0" borderId="2" xfId="1" applyFont="1" applyBorder="1"/>
    <xf numFmtId="37" fontId="3" fillId="0" borderId="2" xfId="0" applyNumberFormat="1" applyFont="1" applyBorder="1" applyAlignment="1">
      <alignment horizontal="right" vertical="center"/>
    </xf>
    <xf numFmtId="0" fontId="0" fillId="0" borderId="0" xfId="0" applyBorder="1"/>
    <xf numFmtId="39" fontId="0" fillId="0" borderId="0" xfId="0" applyNumberFormat="1" applyBorder="1"/>
    <xf numFmtId="37" fontId="0" fillId="0" borderId="0" xfId="0" applyNumberFormat="1" applyBorder="1"/>
    <xf numFmtId="37" fontId="0" fillId="0" borderId="0" xfId="1" applyNumberFormat="1" applyFont="1" applyBorder="1"/>
    <xf numFmtId="164" fontId="0" fillId="0" borderId="3" xfId="1" applyFont="1" applyBorder="1" applyAlignment="1">
      <alignment vertical="center"/>
    </xf>
    <xf numFmtId="0" fontId="0" fillId="0" borderId="3" xfId="0" applyFill="1" applyBorder="1" applyAlignment="1">
      <alignment horizontal="center" vertical="center"/>
    </xf>
    <xf numFmtId="164" fontId="0" fillId="0" borderId="0" xfId="1" applyFont="1" applyBorder="1" applyAlignment="1">
      <alignment horizontal="left" vertical="center"/>
    </xf>
    <xf numFmtId="37" fontId="0" fillId="0" borderId="0" xfId="0" applyNumberFormat="1"/>
    <xf numFmtId="164" fontId="0" fillId="0" borderId="2" xfId="1" applyFont="1" applyBorder="1" applyAlignment="1">
      <alignment horizontal="left" vertical="center"/>
    </xf>
    <xf numFmtId="11" fontId="0" fillId="0" borderId="0" xfId="0" applyNumberFormat="1"/>
    <xf numFmtId="0" fontId="0" fillId="0" borderId="0" xfId="0" applyNumberFormat="1"/>
    <xf numFmtId="9" fontId="0" fillId="0" borderId="0" xfId="0" applyNumberFormat="1" applyAlignment="1">
      <alignment horizontal="left"/>
    </xf>
    <xf numFmtId="2" fontId="0" fillId="0" borderId="0" xfId="0" applyNumberFormat="1"/>
    <xf numFmtId="10" fontId="0" fillId="0" borderId="0" xfId="0" applyNumberFormat="1"/>
    <xf numFmtId="0" fontId="0" fillId="3" borderId="0" xfId="0" applyFill="1"/>
    <xf numFmtId="0" fontId="7" fillId="4" borderId="0" xfId="0" applyFont="1" applyFill="1"/>
    <xf numFmtId="0" fontId="0" fillId="4" borderId="0" xfId="0" applyFill="1"/>
    <xf numFmtId="0" fontId="8" fillId="7" borderId="0" xfId="0" applyFont="1" applyFill="1"/>
    <xf numFmtId="0" fontId="0" fillId="7" borderId="0" xfId="0" applyFill="1"/>
    <xf numFmtId="0" fontId="5" fillId="3" borderId="0" xfId="0" applyFont="1" applyFill="1"/>
    <xf numFmtId="0" fontId="6" fillId="3" borderId="0" xfId="0" applyFont="1" applyFill="1"/>
    <xf numFmtId="0" fontId="7" fillId="6" borderId="0" xfId="0" applyFont="1" applyFill="1"/>
    <xf numFmtId="0" fontId="0" fillId="6" borderId="0" xfId="0" applyFill="1"/>
    <xf numFmtId="0" fontId="6" fillId="5" borderId="0" xfId="0" applyFont="1" applyFill="1"/>
    <xf numFmtId="0" fontId="0" fillId="5" borderId="0" xfId="0" applyFill="1"/>
    <xf numFmtId="0" fontId="7" fillId="0" borderId="0" xfId="0" applyFont="1"/>
    <xf numFmtId="0" fontId="9" fillId="6" borderId="0" xfId="0" applyFont="1" applyFill="1"/>
    <xf numFmtId="0" fontId="0" fillId="8" borderId="0" xfId="2" applyNumberFormat="1" applyFont="1" applyFill="1" applyAlignment="1">
      <alignment horizontal="center"/>
    </xf>
    <xf numFmtId="2" fontId="0" fillId="8" borderId="0" xfId="0" applyNumberFormat="1" applyFill="1" applyAlignment="1">
      <alignment horizontal="center"/>
    </xf>
    <xf numFmtId="0" fontId="0" fillId="8" borderId="0" xfId="0" applyFill="1" applyAlignment="1">
      <alignment horizontal="center"/>
    </xf>
    <xf numFmtId="164" fontId="0" fillId="8" borderId="0" xfId="1" applyFont="1" applyFill="1" applyAlignment="1">
      <alignment horizontal="center"/>
    </xf>
    <xf numFmtId="166" fontId="0" fillId="8" borderId="0" xfId="0" applyNumberFormat="1" applyFill="1" applyAlignment="1">
      <alignment horizontal="center"/>
    </xf>
    <xf numFmtId="0" fontId="0" fillId="8" borderId="0" xfId="4" applyNumberFormat="1" applyFont="1" applyFill="1" applyAlignment="1">
      <alignment horizontal="center"/>
    </xf>
    <xf numFmtId="164" fontId="0" fillId="8" borderId="0" xfId="1" applyNumberFormat="1" applyFont="1" applyFill="1" applyAlignment="1">
      <alignment horizontal="center"/>
    </xf>
    <xf numFmtId="0" fontId="0" fillId="0" borderId="0" xfId="0" applyFill="1"/>
    <xf numFmtId="3" fontId="4" fillId="0" borderId="0" xfId="0" applyNumberFormat="1" applyFont="1"/>
    <xf numFmtId="3" fontId="0" fillId="0" borderId="0" xfId="1" applyNumberFormat="1" applyFont="1" applyFill="1" applyBorder="1" applyAlignment="1">
      <alignment horizontal="left"/>
    </xf>
    <xf numFmtId="3" fontId="0" fillId="0" borderId="0" xfId="1" applyNumberFormat="1" applyFont="1" applyFill="1"/>
    <xf numFmtId="0" fontId="10" fillId="0" borderId="0" xfId="0" applyFont="1"/>
    <xf numFmtId="0" fontId="13" fillId="0" borderId="0" xfId="0" applyFont="1"/>
    <xf numFmtId="0" fontId="10" fillId="0" borderId="0" xfId="0" applyFont="1" applyAlignment="1">
      <alignment horizontal="center"/>
    </xf>
    <xf numFmtId="10" fontId="1" fillId="0" borderId="0" xfId="3" applyNumberFormat="1" applyFill="1" applyBorder="1"/>
    <xf numFmtId="9" fontId="0" fillId="0" borderId="0" xfId="0" applyNumberFormat="1" applyBorder="1" applyAlignment="1">
      <alignment horizontal="left"/>
    </xf>
    <xf numFmtId="0" fontId="14" fillId="0" borderId="0" xfId="0" applyFont="1" applyAlignment="1">
      <alignment vertical="center"/>
    </xf>
    <xf numFmtId="0" fontId="0" fillId="0" borderId="1" xfId="0" applyBorder="1"/>
    <xf numFmtId="0" fontId="21" fillId="0" borderId="0" xfId="0" applyFont="1" applyBorder="1"/>
    <xf numFmtId="0" fontId="21" fillId="0" borderId="0" xfId="0" applyFont="1" applyBorder="1" applyAlignment="1">
      <alignment textRotation="90"/>
    </xf>
    <xf numFmtId="0" fontId="21" fillId="0" borderId="0" xfId="0" applyFont="1" applyBorder="1" applyAlignment="1">
      <alignment textRotation="90" wrapText="1"/>
    </xf>
    <xf numFmtId="0" fontId="21" fillId="0" borderId="2" xfId="0" applyFont="1" applyBorder="1"/>
    <xf numFmtId="9" fontId="21" fillId="0" borderId="1" xfId="0" applyNumberFormat="1" applyFont="1" applyBorder="1" applyAlignment="1">
      <alignment horizontal="center" vertical="center"/>
    </xf>
    <xf numFmtId="0" fontId="21" fillId="0" borderId="1" xfId="0" applyFont="1" applyBorder="1"/>
    <xf numFmtId="2" fontId="21" fillId="0" borderId="1" xfId="0" applyNumberFormat="1" applyFont="1" applyBorder="1"/>
    <xf numFmtId="164" fontId="21" fillId="0" borderId="1" xfId="3" applyNumberFormat="1" applyFont="1" applyFill="1" applyBorder="1"/>
    <xf numFmtId="11" fontId="21" fillId="0" borderId="1" xfId="0" applyNumberFormat="1" applyFont="1" applyBorder="1"/>
    <xf numFmtId="2" fontId="21" fillId="0" borderId="0" xfId="0" applyNumberFormat="1" applyFont="1" applyBorder="1"/>
    <xf numFmtId="164" fontId="21" fillId="0" borderId="0" xfId="3" applyNumberFormat="1" applyFont="1" applyFill="1" applyBorder="1"/>
    <xf numFmtId="11" fontId="21" fillId="0" borderId="0" xfId="0" applyNumberFormat="1" applyFont="1" applyBorder="1"/>
    <xf numFmtId="2" fontId="21" fillId="0" borderId="2" xfId="0" applyNumberFormat="1" applyFont="1" applyBorder="1"/>
    <xf numFmtId="10" fontId="21" fillId="0" borderId="0" xfId="0" applyNumberFormat="1" applyFont="1" applyBorder="1"/>
    <xf numFmtId="9" fontId="21" fillId="0" borderId="2" xfId="0" applyNumberFormat="1" applyFont="1" applyBorder="1"/>
    <xf numFmtId="164" fontId="21" fillId="0" borderId="2" xfId="3" applyNumberFormat="1" applyFont="1" applyFill="1" applyBorder="1"/>
    <xf numFmtId="11" fontId="21" fillId="0" borderId="2" xfId="0" applyNumberFormat="1" applyFont="1" applyBorder="1"/>
    <xf numFmtId="0" fontId="5" fillId="9" borderId="0" xfId="0" applyFont="1" applyFill="1"/>
    <xf numFmtId="10" fontId="5" fillId="9" borderId="0" xfId="0" applyNumberFormat="1" applyFont="1" applyFill="1"/>
    <xf numFmtId="9" fontId="5" fillId="9" borderId="0" xfId="0" applyNumberFormat="1" applyFont="1" applyFill="1"/>
    <xf numFmtId="0" fontId="5" fillId="10" borderId="0" xfId="0" applyFont="1" applyFill="1"/>
    <xf numFmtId="0" fontId="0" fillId="10" borderId="0" xfId="0" applyFill="1"/>
    <xf numFmtId="0" fontId="0" fillId="10" borderId="0" xfId="0" applyFill="1" applyAlignment="1">
      <alignment horizontal="left" vertical="center"/>
    </xf>
    <xf numFmtId="0" fontId="0" fillId="10" borderId="2" xfId="0" applyFill="1" applyBorder="1" applyAlignment="1">
      <alignment horizontal="left" vertical="center"/>
    </xf>
    <xf numFmtId="0" fontId="0" fillId="10" borderId="0" xfId="0" applyFill="1" applyBorder="1" applyAlignment="1">
      <alignment horizontal="left" vertical="center"/>
    </xf>
    <xf numFmtId="0" fontId="0" fillId="10" borderId="0" xfId="0" applyFill="1" applyBorder="1" applyAlignment="1">
      <alignment horizontal="left"/>
    </xf>
    <xf numFmtId="0" fontId="0" fillId="9" borderId="2" xfId="0" applyFill="1" applyBorder="1"/>
    <xf numFmtId="3" fontId="0" fillId="11" borderId="0" xfId="1" applyNumberFormat="1" applyFont="1" applyFill="1" applyBorder="1" applyAlignment="1">
      <alignment horizontal="left"/>
    </xf>
    <xf numFmtId="3" fontId="0" fillId="11" borderId="0" xfId="1" applyNumberFormat="1" applyFont="1" applyFill="1" applyBorder="1"/>
    <xf numFmtId="167" fontId="1" fillId="0" borderId="0" xfId="3" applyNumberFormat="1" applyFill="1"/>
    <xf numFmtId="168" fontId="1" fillId="11" borderId="0" xfId="3" applyNumberFormat="1" applyFill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/>
    </xf>
    <xf numFmtId="0" fontId="2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10" borderId="1" xfId="0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0" fillId="9" borderId="1" xfId="0" applyFill="1" applyBorder="1" applyAlignment="1">
      <alignment horizontal="center"/>
    </xf>
    <xf numFmtId="0" fontId="0" fillId="10" borderId="1" xfId="0" applyFill="1" applyBorder="1" applyAlignment="1">
      <alignment horizontal="left"/>
    </xf>
    <xf numFmtId="0" fontId="0" fillId="10" borderId="2" xfId="0" applyFill="1" applyBorder="1" applyAlignment="1">
      <alignment horizontal="left"/>
    </xf>
    <xf numFmtId="0" fontId="11" fillId="0" borderId="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1" fillId="0" borderId="0" xfId="0" applyFont="1" applyBorder="1" applyAlignment="1">
      <alignment horizontal="center" textRotation="90" wrapText="1"/>
    </xf>
    <xf numFmtId="0" fontId="21" fillId="0" borderId="2" xfId="0" applyFont="1" applyBorder="1" applyAlignment="1">
      <alignment horizontal="center" textRotation="90" wrapText="1"/>
    </xf>
    <xf numFmtId="0" fontId="21" fillId="0" borderId="0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textRotation="90"/>
    </xf>
    <xf numFmtId="0" fontId="21" fillId="0" borderId="0" xfId="0" applyFont="1" applyBorder="1" applyAlignment="1">
      <alignment horizontal="center" vertical="center" textRotation="90"/>
    </xf>
    <xf numFmtId="0" fontId="21" fillId="0" borderId="2" xfId="0" applyFont="1" applyBorder="1" applyAlignment="1">
      <alignment horizontal="center" vertical="center" textRotation="90"/>
    </xf>
    <xf numFmtId="9" fontId="21" fillId="0" borderId="0" xfId="0" applyNumberFormat="1" applyFont="1" applyBorder="1" applyAlignment="1">
      <alignment horizontal="center" vertical="center"/>
    </xf>
    <xf numFmtId="9" fontId="21" fillId="0" borderId="2" xfId="0" applyNumberFormat="1" applyFont="1" applyBorder="1" applyAlignment="1">
      <alignment horizontal="center" vertical="center"/>
    </xf>
  </cellXfs>
  <cellStyles count="5">
    <cellStyle name="20% - Accent1" xfId="3" builtinId="30"/>
    <cellStyle name="Comma" xfId="4" builtinId="3"/>
    <cellStyle name="Currency" xfId="1" builtinId="4"/>
    <cellStyle name="Normal" xfId="0" builtinId="0"/>
    <cellStyle name="Percent" xfId="2" builtinId="5"/>
  </cellStyles>
  <dxfs count="6">
    <dxf>
      <alignment horizontal="center" vertical="bottom" textRotation="0" wrapText="0" indent="0" justifyLastLine="0" shrinkToFit="0" readingOrder="0"/>
    </dxf>
    <dxf>
      <numFmt numFmtId="166" formatCode="0.0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</dxf>
    <dxf>
      <numFmt numFmtId="2" formatCode="0.00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Arial"/>
        <scheme val="none"/>
      </font>
      <fill>
        <patternFill patternType="solid">
          <fgColor indexed="64"/>
          <bgColor theme="8" tint="0.599993896298104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0"/>
              <a:t>A</a:t>
            </a:r>
          </a:p>
        </c:rich>
      </c:tx>
      <c:layout>
        <c:manualLayout>
          <c:xMode val="edge"/>
          <c:yMode val="edge"/>
          <c:x val="1.9181977252843059E-3"/>
          <c:y val="5.5555555555555558E-3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Economic_analysis!$B$17</c:f>
              <c:strCache>
                <c:ptCount val="1"/>
                <c:pt idx="0">
                  <c:v>Control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Economic_analysis!$A$18:$A$21</c15:sqref>
                  </c15:fullRef>
                </c:ext>
              </c:extLst>
              <c:f>Economic_analysis!$A$18:$A$20</c:f>
              <c:strCache>
                <c:ptCount val="3"/>
                <c:pt idx="0">
                  <c:v>Capital Investment</c:v>
                </c:pt>
                <c:pt idx="1">
                  <c:v>Operating Cost</c:v>
                </c:pt>
                <c:pt idx="2">
                  <c:v>Total Revenues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Economic_analysis!$B$18:$B$21</c15:sqref>
                  </c15:fullRef>
                </c:ext>
              </c:extLst>
              <c:f>Economic_analysis!$B$18:$B$20</c:f>
              <c:numCache>
                <c:formatCode>"$"#.#,,"M"</c:formatCode>
                <c:ptCount val="3"/>
                <c:pt idx="0">
                  <c:v>45537000</c:v>
                </c:pt>
                <c:pt idx="1">
                  <c:v>19005000</c:v>
                </c:pt>
                <c:pt idx="2">
                  <c:v>14587000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3F-4696-B3C3-192EE45F9A2F}"/>
            </c:ext>
          </c:extLst>
        </c:ser>
        <c:ser>
          <c:idx val="1"/>
          <c:order val="1"/>
          <c:tx>
            <c:strRef>
              <c:f>Economic_analysis!$C$17</c:f>
              <c:strCache>
                <c:ptCount val="1"/>
                <c:pt idx="0">
                  <c:v>0.25%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Economic_analysis!$A$18:$A$21</c15:sqref>
                  </c15:fullRef>
                </c:ext>
              </c:extLst>
              <c:f>Economic_analysis!$A$18:$A$20</c:f>
              <c:strCache>
                <c:ptCount val="3"/>
                <c:pt idx="0">
                  <c:v>Capital Investment</c:v>
                </c:pt>
                <c:pt idx="1">
                  <c:v>Operating Cost</c:v>
                </c:pt>
                <c:pt idx="2">
                  <c:v>Total Revenues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Economic_analysis!$C$18:$C$21</c15:sqref>
                  </c15:fullRef>
                </c:ext>
              </c:extLst>
              <c:f>Economic_analysis!$C$18:$C$20</c:f>
              <c:numCache>
                <c:formatCode>"$"#.#,,"M"</c:formatCode>
                <c:ptCount val="3"/>
                <c:pt idx="0">
                  <c:v>45590000</c:v>
                </c:pt>
                <c:pt idx="1">
                  <c:v>19327000</c:v>
                </c:pt>
                <c:pt idx="2">
                  <c:v>14845000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3F-4696-B3C3-192EE45F9A2F}"/>
            </c:ext>
          </c:extLst>
        </c:ser>
        <c:ser>
          <c:idx val="2"/>
          <c:order val="2"/>
          <c:tx>
            <c:strRef>
              <c:f>Economic_analysis!$D$17</c:f>
              <c:strCache>
                <c:ptCount val="1"/>
                <c:pt idx="0">
                  <c:v>0.50%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Economic_analysis!$A$18:$A$21</c15:sqref>
                  </c15:fullRef>
                </c:ext>
              </c:extLst>
              <c:f>Economic_analysis!$A$18:$A$20</c:f>
              <c:strCache>
                <c:ptCount val="3"/>
                <c:pt idx="0">
                  <c:v>Capital Investment</c:v>
                </c:pt>
                <c:pt idx="1">
                  <c:v>Operating Cost</c:v>
                </c:pt>
                <c:pt idx="2">
                  <c:v>Total Revenues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Economic_analysis!$D$18:$D$21</c15:sqref>
                  </c15:fullRef>
                </c:ext>
              </c:extLst>
              <c:f>Economic_analysis!$D$18:$D$20</c:f>
              <c:numCache>
                <c:formatCode>"$"#.#,,"M"</c:formatCode>
                <c:ptCount val="3"/>
                <c:pt idx="0">
                  <c:v>45612000</c:v>
                </c:pt>
                <c:pt idx="1">
                  <c:v>19644000</c:v>
                </c:pt>
                <c:pt idx="2">
                  <c:v>15298000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3F-4696-B3C3-192EE45F9A2F}"/>
            </c:ext>
          </c:extLst>
        </c:ser>
        <c:ser>
          <c:idx val="3"/>
          <c:order val="3"/>
          <c:tx>
            <c:strRef>
              <c:f>Economic_analysis!$E$17</c:f>
              <c:strCache>
                <c:ptCount val="1"/>
                <c:pt idx="0">
                  <c:v>0.75%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Economic_analysis!$A$18:$A$21</c15:sqref>
                  </c15:fullRef>
                </c:ext>
              </c:extLst>
              <c:f>Economic_analysis!$A$18:$A$20</c:f>
              <c:strCache>
                <c:ptCount val="3"/>
                <c:pt idx="0">
                  <c:v>Capital Investment</c:v>
                </c:pt>
                <c:pt idx="1">
                  <c:v>Operating Cost</c:v>
                </c:pt>
                <c:pt idx="2">
                  <c:v>Total Revenues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Economic_analysis!$E$18:$E$21</c15:sqref>
                  </c15:fullRef>
                </c:ext>
              </c:extLst>
              <c:f>Economic_analysis!$E$18:$E$20</c:f>
              <c:numCache>
                <c:formatCode>"$"#.#,,"M"</c:formatCode>
                <c:ptCount val="3"/>
                <c:pt idx="0">
                  <c:v>45634000</c:v>
                </c:pt>
                <c:pt idx="1">
                  <c:v>19962000</c:v>
                </c:pt>
                <c:pt idx="2">
                  <c:v>15627000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53F-4696-B3C3-192EE45F9A2F}"/>
            </c:ext>
          </c:extLst>
        </c:ser>
        <c:ser>
          <c:idx val="4"/>
          <c:order val="4"/>
          <c:tx>
            <c:strRef>
              <c:f>Economic_analysis!$F$17</c:f>
              <c:strCache>
                <c:ptCount val="1"/>
                <c:pt idx="0">
                  <c:v>1%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Economic_analysis!$A$18:$A$21</c15:sqref>
                  </c15:fullRef>
                </c:ext>
              </c:extLst>
              <c:f>Economic_analysis!$A$18:$A$20</c:f>
              <c:strCache>
                <c:ptCount val="3"/>
                <c:pt idx="0">
                  <c:v>Capital Investment</c:v>
                </c:pt>
                <c:pt idx="1">
                  <c:v>Operating Cost</c:v>
                </c:pt>
                <c:pt idx="2">
                  <c:v>Total Revenues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Economic_analysis!$F$18:$F$21</c15:sqref>
                  </c15:fullRef>
                </c:ext>
              </c:extLst>
              <c:f>Economic_analysis!$F$18:$F$20</c:f>
              <c:numCache>
                <c:formatCode>"$"#.#,,"M"</c:formatCode>
                <c:ptCount val="3"/>
                <c:pt idx="0">
                  <c:v>45638000</c:v>
                </c:pt>
                <c:pt idx="1">
                  <c:v>20277000</c:v>
                </c:pt>
                <c:pt idx="2">
                  <c:v>16372000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53F-4696-B3C3-192EE45F9A2F}"/>
            </c:ext>
          </c:extLst>
        </c:ser>
        <c:ser>
          <c:idx val="5"/>
          <c:order val="5"/>
          <c:tx>
            <c:strRef>
              <c:f>Economic_analysis!$G$17</c:f>
              <c:strCache>
                <c:ptCount val="1"/>
                <c:pt idx="0">
                  <c:v>2%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Economic_analysis!$A$18:$A$21</c15:sqref>
                  </c15:fullRef>
                </c:ext>
              </c:extLst>
              <c:f>Economic_analysis!$A$18:$A$20</c:f>
              <c:strCache>
                <c:ptCount val="3"/>
                <c:pt idx="0">
                  <c:v>Capital Investment</c:v>
                </c:pt>
                <c:pt idx="1">
                  <c:v>Operating Cost</c:v>
                </c:pt>
                <c:pt idx="2">
                  <c:v>Total Revenues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Economic_analysis!$G$18:$G$21</c15:sqref>
                  </c15:fullRef>
                </c:ext>
              </c:extLst>
              <c:f>Economic_analysis!$G$18:$G$20</c:f>
              <c:numCache>
                <c:formatCode>"$"#.#,,"M"</c:formatCode>
                <c:ptCount val="3"/>
                <c:pt idx="0">
                  <c:v>46088000</c:v>
                </c:pt>
                <c:pt idx="1">
                  <c:v>21603000</c:v>
                </c:pt>
                <c:pt idx="2">
                  <c:v>19071000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53F-4696-B3C3-192EE45F9A2F}"/>
            </c:ext>
          </c:extLst>
        </c:ser>
        <c:ser>
          <c:idx val="7"/>
          <c:order val="6"/>
          <c:tx>
            <c:strRef>
              <c:f>Economic_analysis!$H$17</c:f>
              <c:strCache>
                <c:ptCount val="1"/>
                <c:pt idx="0">
                  <c:v>5%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3"/>
              <c:pt idx="0">
                <c:v>Capital Investment</c:v>
              </c:pt>
              <c:pt idx="1">
                <c:v>Operating Cost</c:v>
              </c:pt>
              <c:pt idx="2">
                <c:v>Total Revenues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Economic_analysis!$H$18:$H$21</c15:sqref>
                  </c15:fullRef>
                </c:ext>
              </c:extLst>
              <c:f>Economic_analysis!$H$18:$H$20</c:f>
              <c:numCache>
                <c:formatCode>"$"#.#,,"M"</c:formatCode>
                <c:ptCount val="3"/>
                <c:pt idx="0">
                  <c:v>46529000</c:v>
                </c:pt>
                <c:pt idx="1">
                  <c:v>25506000</c:v>
                </c:pt>
                <c:pt idx="2">
                  <c:v>19245000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A6-4162-9174-B1BBFA61BE05}"/>
            </c:ext>
          </c:extLst>
        </c:ser>
        <c:ser>
          <c:idx val="6"/>
          <c:order val="7"/>
          <c:tx>
            <c:strRef>
              <c:f>Economic_analysis!$I$17</c:f>
              <c:strCache>
                <c:ptCount val="1"/>
                <c:pt idx="0">
                  <c:v>8%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3"/>
              <c:pt idx="0">
                <c:v>Capital Investment</c:v>
              </c:pt>
              <c:pt idx="1">
                <c:v>Operating Cost</c:v>
              </c:pt>
              <c:pt idx="2">
                <c:v>Total Revenues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Economic_analysis!$I$18:$I$21</c15:sqref>
                  </c15:fullRef>
                </c:ext>
              </c:extLst>
              <c:f>Economic_analysis!$I$18:$I$20</c:f>
              <c:numCache>
                <c:formatCode>"$"#.#,,"M"</c:formatCode>
                <c:ptCount val="3"/>
                <c:pt idx="0">
                  <c:v>46890000</c:v>
                </c:pt>
                <c:pt idx="1">
                  <c:v>29348000</c:v>
                </c:pt>
                <c:pt idx="2">
                  <c:v>19502000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7A6-4162-9174-B1BBFA61BE0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247173504"/>
        <c:axId val="247173896"/>
      </c:barChart>
      <c:catAx>
        <c:axId val="2471735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173896"/>
        <c:crosses val="autoZero"/>
        <c:auto val="1"/>
        <c:lblAlgn val="ctr"/>
        <c:lblOffset val="100"/>
        <c:noMultiLvlLbl val="0"/>
      </c:catAx>
      <c:valAx>
        <c:axId val="247173896"/>
        <c:scaling>
          <c:orientation val="minMax"/>
          <c:min val="-25000000"/>
        </c:scaling>
        <c:delete val="1"/>
        <c:axPos val="l"/>
        <c:numFmt formatCode="&quot;$&quot;#.#,,&quot;M&quot;" sourceLinked="1"/>
        <c:majorTickMark val="none"/>
        <c:minorTickMark val="none"/>
        <c:tickLblPos val="nextTo"/>
        <c:crossAx val="247173504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800" b="0" i="0" u="none" strike="noStrike" baseline="0">
                <a:effectLst/>
              </a:rPr>
              <a:t>Acidification</a:t>
            </a:r>
            <a:r>
              <a:rPr lang="en-US" sz="800" b="0" i="0" u="none" strike="noStrike" baseline="0"/>
              <a:t> (</a:t>
            </a:r>
            <a:r>
              <a:rPr lang="en-US" sz="800" b="0" i="0" u="none" strike="noStrike" baseline="0">
                <a:effectLst/>
              </a:rPr>
              <a:t>kg SO2 eq)</a:t>
            </a:r>
            <a:endParaRPr lang="en-US" sz="8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Life_cycle_assessments!$A$4:$B$4</c:f>
              <c:strCache>
                <c:ptCount val="2"/>
                <c:pt idx="0">
                  <c:v>Acidification</c:v>
                </c:pt>
                <c:pt idx="1">
                  <c:v>kg SO2 eq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Life_cycle_assessments!$C$3:$H$3</c:f>
              <c:strCache>
                <c:ptCount val="6"/>
                <c:pt idx="0">
                  <c:v>Control</c:v>
                </c:pt>
                <c:pt idx="1">
                  <c:v>0.25%</c:v>
                </c:pt>
                <c:pt idx="2">
                  <c:v>0.50%</c:v>
                </c:pt>
                <c:pt idx="3">
                  <c:v>0.75%</c:v>
                </c:pt>
                <c:pt idx="4">
                  <c:v>1%</c:v>
                </c:pt>
                <c:pt idx="5">
                  <c:v>2%</c:v>
                </c:pt>
              </c:strCache>
            </c:strRef>
          </c:cat>
          <c:val>
            <c:numRef>
              <c:f>Life_cycle_assessments!$C$4:$H$4</c:f>
              <c:numCache>
                <c:formatCode>General</c:formatCode>
                <c:ptCount val="6"/>
                <c:pt idx="0">
                  <c:v>6.7000000000000002E-4</c:v>
                </c:pt>
                <c:pt idx="1">
                  <c:v>6.6E-4</c:v>
                </c:pt>
                <c:pt idx="2">
                  <c:v>6.4000000000000005E-4</c:v>
                </c:pt>
                <c:pt idx="3">
                  <c:v>6.3000000000000003E-4</c:v>
                </c:pt>
                <c:pt idx="4">
                  <c:v>6.0999999999999997E-4</c:v>
                </c:pt>
                <c:pt idx="5">
                  <c:v>5.2999999999999998E-4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37-478B-9CD8-5E419A528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1626272"/>
        <c:axId val="251626664"/>
      </c:barChart>
      <c:catAx>
        <c:axId val="25162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1626664"/>
        <c:crosses val="autoZero"/>
        <c:auto val="1"/>
        <c:lblAlgn val="ctr"/>
        <c:lblOffset val="100"/>
        <c:noMultiLvlLbl val="0"/>
      </c:catAx>
      <c:valAx>
        <c:axId val="251626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E+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1626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800" b="0" i="0" u="none" strike="noStrike" baseline="0">
                <a:effectLst/>
              </a:rPr>
              <a:t>Global Warming</a:t>
            </a:r>
            <a:r>
              <a:rPr lang="en-US" sz="800" b="0" i="0" u="none" strike="noStrike" baseline="0"/>
              <a:t> (</a:t>
            </a:r>
            <a:r>
              <a:rPr lang="en-US" sz="800" b="0" i="0" u="none" strike="noStrike" baseline="0">
                <a:effectLst/>
              </a:rPr>
              <a:t>kg CO2 eq)</a:t>
            </a:r>
            <a:r>
              <a:rPr lang="en-US" sz="800" b="0" i="0" u="none" strike="noStrike" baseline="0"/>
              <a:t> </a:t>
            </a:r>
            <a:endParaRPr lang="en-US" sz="8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Life_cycle_assessments!$A$7:$B$7</c:f>
              <c:strCache>
                <c:ptCount val="2"/>
                <c:pt idx="0">
                  <c:v>Global Warming</c:v>
                </c:pt>
                <c:pt idx="1">
                  <c:v>kg CO2 eq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Life_cycle_assessments!$C$3:$H$3</c:f>
              <c:strCache>
                <c:ptCount val="6"/>
                <c:pt idx="0">
                  <c:v>Control</c:v>
                </c:pt>
                <c:pt idx="1">
                  <c:v>0.25%</c:v>
                </c:pt>
                <c:pt idx="2">
                  <c:v>0.50%</c:v>
                </c:pt>
                <c:pt idx="3">
                  <c:v>0.75%</c:v>
                </c:pt>
                <c:pt idx="4">
                  <c:v>1%</c:v>
                </c:pt>
                <c:pt idx="5">
                  <c:v>2%</c:v>
                </c:pt>
              </c:strCache>
            </c:strRef>
          </c:cat>
          <c:val>
            <c:numRef>
              <c:f>Life_cycle_assessments!$C$7:$H$7</c:f>
              <c:numCache>
                <c:formatCode>0.00E+00</c:formatCode>
                <c:ptCount val="6"/>
                <c:pt idx="0" formatCode="General">
                  <c:v>-2.3700000000000001E-3</c:v>
                </c:pt>
                <c:pt idx="1">
                  <c:v>-2.0799999999999998E-3</c:v>
                </c:pt>
                <c:pt idx="2">
                  <c:v>-2.5400000000000002E-3</c:v>
                </c:pt>
                <c:pt idx="3" formatCode="General">
                  <c:v>-2.5899999999999999E-3</c:v>
                </c:pt>
                <c:pt idx="4">
                  <c:v>-4.0499999999999998E-3</c:v>
                </c:pt>
                <c:pt idx="5">
                  <c:v>-8.9599999999999992E-3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E3-4EBD-A342-22BAB61BF0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1627448"/>
        <c:axId val="251627840"/>
      </c:barChart>
      <c:catAx>
        <c:axId val="251627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1627840"/>
        <c:crosses val="autoZero"/>
        <c:auto val="1"/>
        <c:lblAlgn val="ctr"/>
        <c:lblOffset val="100"/>
        <c:noMultiLvlLbl val="0"/>
      </c:catAx>
      <c:valAx>
        <c:axId val="251627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E+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1627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Life_cycle_assessments!$A$10:$B$10</c:f>
              <c:strCache>
                <c:ptCount val="2"/>
                <c:pt idx="0">
                  <c:v>Ozone Depletion</c:v>
                </c:pt>
                <c:pt idx="1">
                  <c:v>(kg CFC-11 eq)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Life_cycle_assessments!$C$3:$H$3</c:f>
              <c:strCache>
                <c:ptCount val="6"/>
                <c:pt idx="0">
                  <c:v>Control</c:v>
                </c:pt>
                <c:pt idx="1">
                  <c:v>0.25%</c:v>
                </c:pt>
                <c:pt idx="2">
                  <c:v>0.50%</c:v>
                </c:pt>
                <c:pt idx="3">
                  <c:v>0.75%</c:v>
                </c:pt>
                <c:pt idx="4">
                  <c:v>1%</c:v>
                </c:pt>
                <c:pt idx="5">
                  <c:v>2%</c:v>
                </c:pt>
              </c:strCache>
            </c:strRef>
          </c:cat>
          <c:val>
            <c:numRef>
              <c:f>Life_cycle_assessments!$C$10:$H$10</c:f>
              <c:numCache>
                <c:formatCode>0.00E+00</c:formatCode>
                <c:ptCount val="6"/>
                <c:pt idx="0">
                  <c:v>1.0106200000000001E-8</c:v>
                </c:pt>
                <c:pt idx="1">
                  <c:v>9.9905999999999998E-9</c:v>
                </c:pt>
                <c:pt idx="2">
                  <c:v>9.7712600000000004E-9</c:v>
                </c:pt>
                <c:pt idx="3">
                  <c:v>9.6317799999999992E-9</c:v>
                </c:pt>
                <c:pt idx="4">
                  <c:v>9.2947100000000001E-9</c:v>
                </c:pt>
                <c:pt idx="5">
                  <c:v>8.3506199999999994E-9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81-4AF1-BB16-C1E8FB952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1628624"/>
        <c:axId val="251629016"/>
      </c:barChart>
      <c:catAx>
        <c:axId val="251628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1629016"/>
        <c:crosses val="autoZero"/>
        <c:auto val="1"/>
        <c:lblAlgn val="ctr"/>
        <c:lblOffset val="100"/>
        <c:noMultiLvlLbl val="0"/>
      </c:catAx>
      <c:valAx>
        <c:axId val="251629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E+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1628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B</a:t>
            </a:r>
          </a:p>
        </c:rich>
      </c:tx>
      <c:layout>
        <c:manualLayout>
          <c:xMode val="edge"/>
          <c:yMode val="edge"/>
          <c:x val="9.2875109361332002E-4"/>
          <c:y val="0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Economic_analysis!$A$24</c:f>
              <c:strCache>
                <c:ptCount val="1"/>
                <c:pt idx="0">
                  <c:v>ROI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Economic_analysis!$B$17:$I$17</c:f>
              <c:strCache>
                <c:ptCount val="8"/>
                <c:pt idx="0">
                  <c:v>Control</c:v>
                </c:pt>
                <c:pt idx="1">
                  <c:v>0.25%</c:v>
                </c:pt>
                <c:pt idx="2">
                  <c:v>0.50%</c:v>
                </c:pt>
                <c:pt idx="3">
                  <c:v>0.75%</c:v>
                </c:pt>
                <c:pt idx="4">
                  <c:v>1%</c:v>
                </c:pt>
                <c:pt idx="5">
                  <c:v>2%</c:v>
                </c:pt>
                <c:pt idx="6">
                  <c:v>5%</c:v>
                </c:pt>
                <c:pt idx="7">
                  <c:v>8%</c:v>
                </c:pt>
              </c:strCache>
            </c:strRef>
          </c:cat>
          <c:val>
            <c:numRef>
              <c:f>Economic_analysis!$B$24:$I$24</c:f>
              <c:numCache>
                <c:formatCode>0.00%</c:formatCode>
                <c:ptCount val="8"/>
                <c:pt idx="0">
                  <c:v>-8.6999999999999994E-3</c:v>
                </c:pt>
                <c:pt idx="1">
                  <c:v>-0.01</c:v>
                </c:pt>
                <c:pt idx="2">
                  <c:v>-7.1000000000000004E-3</c:v>
                </c:pt>
                <c:pt idx="3">
                  <c:v>-6.7999999999999996E-3</c:v>
                </c:pt>
                <c:pt idx="4">
                  <c:v>2.5000000000000001E-3</c:v>
                </c:pt>
                <c:pt idx="5">
                  <c:v>3.2899999999999999E-2</c:v>
                </c:pt>
                <c:pt idx="6">
                  <c:v>-4.7300000000000002E-2</c:v>
                </c:pt>
                <c:pt idx="7">
                  <c:v>-0.1234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A9-4844-AA69-07A49A66AB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48712280"/>
        <c:axId val="248712672"/>
      </c:barChart>
      <c:scatterChart>
        <c:scatterStyle val="lineMarker"/>
        <c:varyColors val="0"/>
        <c:ser>
          <c:idx val="1"/>
          <c:order val="1"/>
          <c:tx>
            <c:strRef>
              <c:f>Economic_analysis!$A$22</c:f>
              <c:strCache>
                <c:ptCount val="1"/>
                <c:pt idx="0">
                  <c:v>Production Cost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11"/>
            <c:spPr>
              <a:solidFill>
                <a:schemeClr val="tx1"/>
              </a:solidFill>
              <a:ln w="9525">
                <a:solidFill>
                  <a:schemeClr val="bg1">
                    <a:lumMod val="85000"/>
                  </a:schemeClr>
                </a:solidFill>
              </a:ln>
              <a:effectLst/>
            </c:spPr>
          </c:marker>
          <c:xVal>
            <c:strRef>
              <c:f>Economic_analysis!$B$17:$I$17</c:f>
              <c:strCache>
                <c:ptCount val="8"/>
                <c:pt idx="0">
                  <c:v>Control</c:v>
                </c:pt>
                <c:pt idx="1">
                  <c:v>0.25%</c:v>
                </c:pt>
                <c:pt idx="2">
                  <c:v>0.50%</c:v>
                </c:pt>
                <c:pt idx="3">
                  <c:v>0.75%</c:v>
                </c:pt>
                <c:pt idx="4">
                  <c:v>1%</c:v>
                </c:pt>
                <c:pt idx="5">
                  <c:v>2%</c:v>
                </c:pt>
                <c:pt idx="6">
                  <c:v>5%</c:v>
                </c:pt>
                <c:pt idx="7">
                  <c:v>8%</c:v>
                </c:pt>
              </c:strCache>
            </c:strRef>
          </c:xVal>
          <c:yVal>
            <c:numRef>
              <c:f>Economic_analysis!$B$22:$I$22</c:f>
              <c:numCache>
                <c:formatCode>_("$"* #,##0.00_);_("$"* \(#,##0.00\);_("$"* "-"??_);_(@_)</c:formatCode>
                <c:ptCount val="8"/>
                <c:pt idx="0">
                  <c:v>1.343</c:v>
                </c:pt>
                <c:pt idx="1">
                  <c:v>1.339</c:v>
                </c:pt>
                <c:pt idx="2">
                  <c:v>1.3160000000000001</c:v>
                </c:pt>
                <c:pt idx="3">
                  <c:v>1.306</c:v>
                </c:pt>
                <c:pt idx="4">
                  <c:v>1.26</c:v>
                </c:pt>
                <c:pt idx="5">
                  <c:v>1.1339999999999999</c:v>
                </c:pt>
                <c:pt idx="6">
                  <c:v>1.327</c:v>
                </c:pt>
                <c:pt idx="7">
                  <c:v>1.504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DA9-4844-AA69-07A49A66AB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8713456"/>
        <c:axId val="248713064"/>
      </c:scatterChart>
      <c:catAx>
        <c:axId val="2487122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8712672"/>
        <c:crosses val="autoZero"/>
        <c:auto val="1"/>
        <c:lblAlgn val="ctr"/>
        <c:lblOffset val="100"/>
        <c:noMultiLvlLbl val="0"/>
      </c:catAx>
      <c:valAx>
        <c:axId val="24871267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ROI (Before Taxes)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8712280"/>
        <c:crosses val="autoZero"/>
        <c:crossBetween val="between"/>
      </c:valAx>
      <c:valAx>
        <c:axId val="248713064"/>
        <c:scaling>
          <c:orientation val="minMax"/>
          <c:max val="1.6"/>
          <c:min val="-0.8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Production cost ($/kg)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$&quot;* #,##0.0_);_(&quot;$&quot;* \(#,##0.0\);_(&quot;$&quot;* &quot;-&quot;?_);_(@_)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8713456"/>
        <c:crosses val="max"/>
        <c:crossBetween val="midCat"/>
        <c:majorUnit val="0.2"/>
        <c:minorUnit val="4.0000000000000008E-2"/>
      </c:valAx>
      <c:valAx>
        <c:axId val="248713456"/>
        <c:scaling>
          <c:orientation val="minMax"/>
        </c:scaling>
        <c:delete val="1"/>
        <c:axPos val="b"/>
        <c:numFmt formatCode="0.00%" sourceLinked="1"/>
        <c:majorTickMark val="out"/>
        <c:minorTickMark val="none"/>
        <c:tickLblPos val="nextTo"/>
        <c:crossAx val="2487130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385497393778725"/>
          <c:y val="0.45624934383202104"/>
          <c:w val="0.25027732534517538"/>
          <c:h val="0.15392593220375506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089129483814524"/>
          <c:y val="5.1400554097404488E-2"/>
          <c:w val="0.70416185476815396"/>
          <c:h val="0.71091608340624102"/>
        </c:manualLayout>
      </c:layout>
      <c:scatterChart>
        <c:scatterStyle val="smoothMarker"/>
        <c:varyColors val="0"/>
        <c:ser>
          <c:idx val="1"/>
          <c:order val="0"/>
          <c:tx>
            <c:strRef>
              <c:f>Economic_analysis!$F$47</c:f>
              <c:strCache>
                <c:ptCount val="1"/>
                <c:pt idx="0">
                  <c:v>Increment %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Economic_analysis!$D$48:$D$55</c:f>
              <c:numCache>
                <c:formatCode>General</c:formatCode>
                <c:ptCount val="8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2</c:v>
                </c:pt>
                <c:pt idx="6">
                  <c:v>5</c:v>
                </c:pt>
                <c:pt idx="7">
                  <c:v>8</c:v>
                </c:pt>
              </c:numCache>
            </c:numRef>
          </c:xVal>
          <c:yVal>
            <c:numRef>
              <c:f>Economic_analysis!$F$48:$F$55</c:f>
              <c:numCache>
                <c:formatCode>0.0</c:formatCode>
                <c:ptCount val="8"/>
                <c:pt idx="0" formatCode="General">
                  <c:v>0</c:v>
                </c:pt>
                <c:pt idx="1">
                  <c:v>3.9964292851720318</c:v>
                </c:pt>
                <c:pt idx="2">
                  <c:v>5.7526251664200778</c:v>
                </c:pt>
                <c:pt idx="3">
                  <c:v>5.4349452328057213</c:v>
                </c:pt>
                <c:pt idx="4">
                  <c:v>10.122182715653949</c:v>
                </c:pt>
                <c:pt idx="5">
                  <c:v>27.292696877972531</c:v>
                </c:pt>
                <c:pt idx="6">
                  <c:v>33.607684360736975</c:v>
                </c:pt>
                <c:pt idx="7">
                  <c:v>34.665649902922354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828-4EBC-8C95-0EB87BC52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8714240"/>
        <c:axId val="248714632"/>
      </c:scatterChart>
      <c:scatterChart>
        <c:scatterStyle val="smoothMarker"/>
        <c:varyColors val="0"/>
        <c:ser>
          <c:idx val="2"/>
          <c:order val="1"/>
          <c:tx>
            <c:strRef>
              <c:f>Economic_analysis!$G$47</c:f>
              <c:strCache>
                <c:ptCount val="1"/>
                <c:pt idx="0">
                  <c:v>Production Cost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75000"/>
                </a:schemeClr>
              </a:solidFill>
              <a:ln w="9525">
                <a:solidFill>
                  <a:schemeClr val="accent6">
                    <a:lumMod val="75000"/>
                  </a:schemeClr>
                </a:solidFill>
              </a:ln>
              <a:effectLst/>
            </c:spPr>
          </c:marker>
          <c:xVal>
            <c:numRef>
              <c:f>Economic_analysis!$D$48:$D$55</c:f>
              <c:numCache>
                <c:formatCode>General</c:formatCode>
                <c:ptCount val="8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2</c:v>
                </c:pt>
                <c:pt idx="6">
                  <c:v>5</c:v>
                </c:pt>
                <c:pt idx="7">
                  <c:v>8</c:v>
                </c:pt>
              </c:numCache>
            </c:numRef>
          </c:xVal>
          <c:yVal>
            <c:numRef>
              <c:f>Economic_analysis!$G$48:$G$55</c:f>
              <c:numCache>
                <c:formatCode>_("$"* #,##0.00_);_("$"* \(#,##0.00\);_("$"* "-"??_);_(@_)</c:formatCode>
                <c:ptCount val="8"/>
                <c:pt idx="0">
                  <c:v>1.343</c:v>
                </c:pt>
                <c:pt idx="1">
                  <c:v>1.339</c:v>
                </c:pt>
                <c:pt idx="2">
                  <c:v>1.3160000000000001</c:v>
                </c:pt>
                <c:pt idx="3">
                  <c:v>1.306</c:v>
                </c:pt>
                <c:pt idx="4">
                  <c:v>1.26</c:v>
                </c:pt>
                <c:pt idx="5">
                  <c:v>1.1339999999999999</c:v>
                </c:pt>
                <c:pt idx="6">
                  <c:v>1.327</c:v>
                </c:pt>
                <c:pt idx="7">
                  <c:v>1.504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828-4EBC-8C95-0EB87BC52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8715416"/>
        <c:axId val="248715024"/>
      </c:scatterChart>
      <c:valAx>
        <c:axId val="2487142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effectLst/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PEG6000 ( % w/w)</a:t>
                </a:r>
              </a:p>
            </c:rich>
          </c:tx>
          <c:layout>
            <c:manualLayout>
              <c:xMode val="edge"/>
              <c:yMode val="edge"/>
              <c:x val="0.36860411198600179"/>
              <c:y val="0.832000218722659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n-US" sz="1000" b="1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effectLst/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8714632"/>
        <c:crosses val="autoZero"/>
        <c:crossBetween val="midCat"/>
        <c:majorUnit val="1"/>
      </c:valAx>
      <c:valAx>
        <c:axId val="248714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effectLst/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Ethanol Increment %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n-US" sz="1000" b="1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effectLst/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8714240"/>
        <c:crosses val="autoZero"/>
        <c:crossBetween val="midCat"/>
      </c:valAx>
      <c:valAx>
        <c:axId val="248715024"/>
        <c:scaling>
          <c:orientation val="minMax"/>
          <c:max val="1.8"/>
          <c:min val="0.60000000000000009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effectLst/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Production cost ($/kg)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n-US" sz="1000" b="1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effectLst/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$&quot;* #,##0.0_);_(&quot;$&quot;* \(#,##0.0\);_(&quot;$&quot;* &quot;-&quot;?_);_(@_)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8715416"/>
        <c:crosses val="max"/>
        <c:crossBetween val="midCat"/>
      </c:valAx>
      <c:valAx>
        <c:axId val="248715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87150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effectLst/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 sz="1000" b="1" i="0" u="none" strike="noStrike" kern="1200" baseline="0">
          <a:solidFill>
            <a:sysClr val="windowText" lastClr="000000">
              <a:lumMod val="65000"/>
              <a:lumOff val="35000"/>
            </a:sysClr>
          </a:solidFill>
          <a:effectLst/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800" b="0" i="0" u="none" strike="noStrike" baseline="0">
                <a:effectLst/>
              </a:rPr>
              <a:t>Human Health</a:t>
            </a:r>
            <a:r>
              <a:rPr lang="en-US" sz="800" b="0" i="0" u="none" strike="noStrike" baseline="0"/>
              <a:t> (</a:t>
            </a:r>
            <a:r>
              <a:rPr lang="en-US" sz="800" b="0" i="0" u="none" strike="noStrike" baseline="0">
                <a:effectLst/>
              </a:rPr>
              <a:t>CTUh</a:t>
            </a:r>
            <a:r>
              <a:rPr lang="en-US" sz="800" b="0" i="0" u="none" strike="noStrike" baseline="0"/>
              <a:t>)</a:t>
            </a:r>
            <a:endParaRPr lang="en-US" sz="8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Life_cycle_assessments!$A$8</c:f>
              <c:strCache>
                <c:ptCount val="1"/>
                <c:pt idx="0">
                  <c:v>Carcinogenics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Life_cycle_assessments!$B$3:$H$3</c15:sqref>
                  </c15:fullRef>
                </c:ext>
              </c:extLst>
              <c:f>Life_cycle_assessments!$C$3:$H$3</c:f>
              <c:strCache>
                <c:ptCount val="6"/>
                <c:pt idx="0">
                  <c:v>Control</c:v>
                </c:pt>
                <c:pt idx="1">
                  <c:v>0.25%</c:v>
                </c:pt>
                <c:pt idx="2">
                  <c:v>0.50%</c:v>
                </c:pt>
                <c:pt idx="3">
                  <c:v>0.75%</c:v>
                </c:pt>
                <c:pt idx="4">
                  <c:v>1%</c:v>
                </c:pt>
                <c:pt idx="5">
                  <c:v>2%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Life_cycle_assessments!$B$8:$H$8</c15:sqref>
                  </c15:fullRef>
                </c:ext>
              </c:extLst>
              <c:f>Life_cycle_assessments!$C$8:$H$8</c:f>
              <c:numCache>
                <c:formatCode>0.00E+00</c:formatCode>
                <c:ptCount val="6"/>
                <c:pt idx="0">
                  <c:v>2.0267300000000001E-9</c:v>
                </c:pt>
                <c:pt idx="1">
                  <c:v>2.0251099999999998E-9</c:v>
                </c:pt>
                <c:pt idx="2">
                  <c:v>1.9975299999999998E-9</c:v>
                </c:pt>
                <c:pt idx="3">
                  <c:v>1.98757E-9</c:v>
                </c:pt>
                <c:pt idx="4">
                  <c:v>1.92759E-9</c:v>
                </c:pt>
                <c:pt idx="5">
                  <c:v>1.7626000000000001E-9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60-48BF-B26A-EECE5BAE7E2D}"/>
            </c:ext>
          </c:extLst>
        </c:ser>
        <c:ser>
          <c:idx val="2"/>
          <c:order val="2"/>
          <c:tx>
            <c:strRef>
              <c:f>Life_cycle_assessments!$A$9</c:f>
              <c:strCache>
                <c:ptCount val="1"/>
                <c:pt idx="0">
                  <c:v>Non-carcinogenics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Life_cycle_assessments!$B$3:$H$3</c15:sqref>
                  </c15:fullRef>
                </c:ext>
              </c:extLst>
              <c:f>Life_cycle_assessments!$C$3:$H$3</c:f>
              <c:strCache>
                <c:ptCount val="6"/>
                <c:pt idx="0">
                  <c:v>Control</c:v>
                </c:pt>
                <c:pt idx="1">
                  <c:v>0.25%</c:v>
                </c:pt>
                <c:pt idx="2">
                  <c:v>0.50%</c:v>
                </c:pt>
                <c:pt idx="3">
                  <c:v>0.75%</c:v>
                </c:pt>
                <c:pt idx="4">
                  <c:v>1%</c:v>
                </c:pt>
                <c:pt idx="5">
                  <c:v>2%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Life_cycle_assessments!$B$9:$H$9</c15:sqref>
                  </c15:fullRef>
                </c:ext>
              </c:extLst>
              <c:f>Life_cycle_assessments!$C$9:$H$9</c:f>
              <c:numCache>
                <c:formatCode>0.00E+00</c:formatCode>
                <c:ptCount val="6"/>
                <c:pt idx="0">
                  <c:v>9.8167800000000005E-9</c:v>
                </c:pt>
                <c:pt idx="1">
                  <c:v>9.7810399999999996E-9</c:v>
                </c:pt>
                <c:pt idx="2">
                  <c:v>9.6175099999999998E-9</c:v>
                </c:pt>
                <c:pt idx="3">
                  <c:v>9.5423E-9</c:v>
                </c:pt>
                <c:pt idx="4">
                  <c:v>9.2221000000000002E-9</c:v>
                </c:pt>
                <c:pt idx="5">
                  <c:v>8.3244400000000003E-9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28-4E95-8408-9C878B1AE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8717768"/>
        <c:axId val="24871816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Life_cycle_assessments!$A$3</c15:sqref>
                        </c15:formulaRef>
                      </c:ext>
                    </c:extLst>
                    <c:strCache>
                      <c:ptCount val="1"/>
                      <c:pt idx="0">
                        <c:v>Impact category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Life_cycle_assessments!$B$3:$H$3</c15:sqref>
                        </c15:fullRef>
                        <c15:formulaRef>
                          <c15:sqref>Life_cycle_assessments!$C$3:$H$3</c15:sqref>
                        </c15:formulaRef>
                      </c:ext>
                    </c:extLst>
                    <c:strCache>
                      <c:ptCount val="6"/>
                      <c:pt idx="0">
                        <c:v>Control</c:v>
                      </c:pt>
                      <c:pt idx="1">
                        <c:v>0.25%</c:v>
                      </c:pt>
                      <c:pt idx="2">
                        <c:v>0.50%</c:v>
                      </c:pt>
                      <c:pt idx="3">
                        <c:v>0.75%</c:v>
                      </c:pt>
                      <c:pt idx="4">
                        <c:v>1%</c:v>
                      </c:pt>
                      <c:pt idx="5">
                        <c:v>2%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Life_cycle_assessments!$B$3:$H$3</c15:sqref>
                        </c15:fullRef>
                        <c15:formulaRef>
                          <c15:sqref>Life_cycle_assessments!$C$3:$H$3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1" formatCode="0.00%">
                        <c:v>2.5000000000000001E-3</c:v>
                      </c:pt>
                      <c:pt idx="2" formatCode="0.00%">
                        <c:v>5.0000000000000001E-3</c:v>
                      </c:pt>
                      <c:pt idx="3" formatCode="0.00%">
                        <c:v>7.4999999999999997E-3</c:v>
                      </c:pt>
                      <c:pt idx="4" formatCode="0%">
                        <c:v>0.01</c:v>
                      </c:pt>
                      <c:pt idx="5" formatCode="0%">
                        <c:v>0.02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C260-48BF-B26A-EECE5BAE7E2D}"/>
                  </c:ext>
                </c:extLst>
              </c15:ser>
            </c15:filteredBarSeries>
          </c:ext>
        </c:extLst>
      </c:barChart>
      <c:catAx>
        <c:axId val="248717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8718160"/>
        <c:crosses val="autoZero"/>
        <c:auto val="1"/>
        <c:lblAlgn val="ctr"/>
        <c:lblOffset val="100"/>
        <c:noMultiLvlLbl val="0"/>
      </c:catAx>
      <c:valAx>
        <c:axId val="248718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E+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8717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5054717118693495"/>
          <c:y val="0.16326188393117527"/>
          <c:w val="0.54629629629629628"/>
          <c:h val="0.3101895596383785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800"/>
              <a:t>Ecotoxicity (CTUe)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Life_cycle_assessments!$A$5:$B$5</c:f>
              <c:strCache>
                <c:ptCount val="2"/>
                <c:pt idx="0">
                  <c:v>Ecotoxicity</c:v>
                </c:pt>
                <c:pt idx="1">
                  <c:v>CTUe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Life_cycle_assessments!$C$3:$H$3</c:f>
              <c:strCache>
                <c:ptCount val="6"/>
                <c:pt idx="0">
                  <c:v>Control</c:v>
                </c:pt>
                <c:pt idx="1">
                  <c:v>0.25%</c:v>
                </c:pt>
                <c:pt idx="2">
                  <c:v>0.50%</c:v>
                </c:pt>
                <c:pt idx="3">
                  <c:v>0.75%</c:v>
                </c:pt>
                <c:pt idx="4">
                  <c:v>1%</c:v>
                </c:pt>
                <c:pt idx="5">
                  <c:v>2%</c:v>
                </c:pt>
              </c:strCache>
            </c:strRef>
          </c:cat>
          <c:val>
            <c:numRef>
              <c:f>Life_cycle_assessments!$C$5:$H$5</c:f>
              <c:numCache>
                <c:formatCode>General</c:formatCode>
                <c:ptCount val="6"/>
                <c:pt idx="0">
                  <c:v>0.22106999999999999</c:v>
                </c:pt>
                <c:pt idx="1">
                  <c:v>0.22031000000000001</c:v>
                </c:pt>
                <c:pt idx="2">
                  <c:v>0.21665999999999999</c:v>
                </c:pt>
                <c:pt idx="3">
                  <c:v>0.215</c:v>
                </c:pt>
                <c:pt idx="4" formatCode="0.00E+00">
                  <c:v>0.20779</c:v>
                </c:pt>
                <c:pt idx="5">
                  <c:v>0.18756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F5-41E2-9959-EF15A96AD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1622352"/>
        <c:axId val="251622744"/>
      </c:barChart>
      <c:catAx>
        <c:axId val="251622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1622744"/>
        <c:crosses val="autoZero"/>
        <c:auto val="1"/>
        <c:lblAlgn val="ctr"/>
        <c:lblOffset val="100"/>
        <c:noMultiLvlLbl val="0"/>
      </c:catAx>
      <c:valAx>
        <c:axId val="251622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E+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16223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800" b="0" i="0" u="none" strike="noStrike" baseline="0">
                <a:effectLst/>
              </a:rPr>
              <a:t>Eutrophication</a:t>
            </a:r>
            <a:r>
              <a:rPr lang="en-US" sz="800" b="0" i="0" u="none" strike="noStrike" baseline="0"/>
              <a:t> (</a:t>
            </a:r>
            <a:r>
              <a:rPr lang="en-US" sz="800" b="0" i="0" u="none" strike="noStrike" baseline="0">
                <a:effectLst/>
              </a:rPr>
              <a:t>kg N eq</a:t>
            </a:r>
            <a:r>
              <a:rPr lang="en-US" sz="800" b="0" i="0" u="none" strike="noStrike" baseline="0"/>
              <a:t>)</a:t>
            </a:r>
            <a:endParaRPr lang="en-US" sz="8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Life_cycle_assessments!$A$6:$B$6</c:f>
              <c:strCache>
                <c:ptCount val="2"/>
                <c:pt idx="0">
                  <c:v>Eutrophication</c:v>
                </c:pt>
                <c:pt idx="1">
                  <c:v>kg N eq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Life_cycle_assessments!$C$3:$H$3</c:f>
              <c:strCache>
                <c:ptCount val="6"/>
                <c:pt idx="0">
                  <c:v>Control</c:v>
                </c:pt>
                <c:pt idx="1">
                  <c:v>0.25%</c:v>
                </c:pt>
                <c:pt idx="2">
                  <c:v>0.50%</c:v>
                </c:pt>
                <c:pt idx="3">
                  <c:v>0.75%</c:v>
                </c:pt>
                <c:pt idx="4">
                  <c:v>1%</c:v>
                </c:pt>
                <c:pt idx="5">
                  <c:v>2%</c:v>
                </c:pt>
              </c:strCache>
            </c:strRef>
          </c:cat>
          <c:val>
            <c:numRef>
              <c:f>Life_cycle_assessments!$C$6:$H$6</c:f>
              <c:numCache>
                <c:formatCode>General</c:formatCode>
                <c:ptCount val="6"/>
                <c:pt idx="0">
                  <c:v>1.2999999999999999E-4</c:v>
                </c:pt>
                <c:pt idx="1">
                  <c:v>1.2999999999999999E-4</c:v>
                </c:pt>
                <c:pt idx="2">
                  <c:v>1.2999999999999999E-4</c:v>
                </c:pt>
                <c:pt idx="3">
                  <c:v>1.2999999999999999E-4</c:v>
                </c:pt>
                <c:pt idx="4" formatCode="0.00E+00">
                  <c:v>1.2E-4</c:v>
                </c:pt>
                <c:pt idx="5" formatCode="0.00E+00">
                  <c:v>1.1E-4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E8-48CE-8B54-CFF2FAA46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1138584"/>
        <c:axId val="251623528"/>
      </c:barChart>
      <c:catAx>
        <c:axId val="141138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1623528"/>
        <c:crosses val="autoZero"/>
        <c:auto val="1"/>
        <c:lblAlgn val="ctr"/>
        <c:lblOffset val="100"/>
        <c:noMultiLvlLbl val="0"/>
      </c:catAx>
      <c:valAx>
        <c:axId val="251623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E+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1138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800"/>
              <a:t>Photochemical ozone formation (kg O3 eq)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Life_cycle_assessments!$A$11:$B$11</c:f>
              <c:strCache>
                <c:ptCount val="2"/>
                <c:pt idx="0">
                  <c:v>Photochemical ozone formation</c:v>
                </c:pt>
                <c:pt idx="1">
                  <c:v>kg O3 eq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Life_cycle_assessments!$C$3:$H$3</c:f>
              <c:strCache>
                <c:ptCount val="6"/>
                <c:pt idx="0">
                  <c:v>Control</c:v>
                </c:pt>
                <c:pt idx="1">
                  <c:v>0.25%</c:v>
                </c:pt>
                <c:pt idx="2">
                  <c:v>0.50%</c:v>
                </c:pt>
                <c:pt idx="3">
                  <c:v>0.75%</c:v>
                </c:pt>
                <c:pt idx="4">
                  <c:v>1%</c:v>
                </c:pt>
                <c:pt idx="5">
                  <c:v>2%</c:v>
                </c:pt>
              </c:strCache>
            </c:strRef>
          </c:cat>
          <c:val>
            <c:numRef>
              <c:f>Life_cycle_assessments!$C$11:$H$11</c:f>
              <c:numCache>
                <c:formatCode>General</c:formatCode>
                <c:ptCount val="6"/>
                <c:pt idx="0">
                  <c:v>5.0000000000000001E-3</c:v>
                </c:pt>
                <c:pt idx="1">
                  <c:v>4.9500000000000004E-3</c:v>
                </c:pt>
                <c:pt idx="2">
                  <c:v>4.8500000000000001E-3</c:v>
                </c:pt>
                <c:pt idx="3" formatCode="0.00E+00">
                  <c:v>4.79E-3</c:v>
                </c:pt>
                <c:pt idx="4" formatCode="0.00E+00">
                  <c:v>4.6100000000000004E-3</c:v>
                </c:pt>
                <c:pt idx="5" formatCode="0.00E+00">
                  <c:v>4.0899999999999999E-3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3C-4FD0-B407-25CE35A2D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8717376"/>
        <c:axId val="248716984"/>
      </c:barChart>
      <c:catAx>
        <c:axId val="248717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8716984"/>
        <c:crosses val="autoZero"/>
        <c:auto val="1"/>
        <c:lblAlgn val="ctr"/>
        <c:lblOffset val="100"/>
        <c:noMultiLvlLbl val="0"/>
      </c:catAx>
      <c:valAx>
        <c:axId val="248716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E+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8717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800" b="0" i="0" u="none" strike="noStrike" baseline="0">
                <a:effectLst/>
              </a:rPr>
              <a:t>Resource depletion - fossil fuels</a:t>
            </a:r>
            <a:r>
              <a:rPr lang="en-US" sz="800" b="0" i="0" u="none" strike="noStrike" baseline="0"/>
              <a:t> (</a:t>
            </a:r>
            <a:r>
              <a:rPr lang="en-US" sz="800" b="0" i="0" u="none" strike="noStrike" baseline="0">
                <a:effectLst/>
              </a:rPr>
              <a:t>MJ surplus)</a:t>
            </a:r>
            <a:endParaRPr lang="en-US" sz="8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Life_cycle_assessments!$A$12:$B$12</c:f>
              <c:strCache>
                <c:ptCount val="2"/>
                <c:pt idx="0">
                  <c:v>Resource depletion - fossil fuels</c:v>
                </c:pt>
                <c:pt idx="1">
                  <c:v>MJ surplus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Life_cycle_assessments!$C$3:$H$3</c:f>
              <c:strCache>
                <c:ptCount val="6"/>
                <c:pt idx="0">
                  <c:v>Control</c:v>
                </c:pt>
                <c:pt idx="1">
                  <c:v>0.25%</c:v>
                </c:pt>
                <c:pt idx="2">
                  <c:v>0.50%</c:v>
                </c:pt>
                <c:pt idx="3">
                  <c:v>0.75%</c:v>
                </c:pt>
                <c:pt idx="4">
                  <c:v>1%</c:v>
                </c:pt>
                <c:pt idx="5">
                  <c:v>2%</c:v>
                </c:pt>
              </c:strCache>
            </c:strRef>
          </c:cat>
          <c:val>
            <c:numRef>
              <c:f>Life_cycle_assessments!$C$12:$H$12</c:f>
              <c:numCache>
                <c:formatCode>0.00E+00</c:formatCode>
                <c:ptCount val="6"/>
                <c:pt idx="0" formatCode="General">
                  <c:v>0.12984999999999999</c:v>
                </c:pt>
                <c:pt idx="1">
                  <c:v>0.13061</c:v>
                </c:pt>
                <c:pt idx="2">
                  <c:v>0.12973000000000001</c:v>
                </c:pt>
                <c:pt idx="3" formatCode="General">
                  <c:v>0.12989999999999999</c:v>
                </c:pt>
                <c:pt idx="4" formatCode="General">
                  <c:v>0.12687999999999999</c:v>
                </c:pt>
                <c:pt idx="5">
                  <c:v>0.11892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2E-4E0A-9822-615CB6BD7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8716200"/>
        <c:axId val="251624312"/>
      </c:barChart>
      <c:catAx>
        <c:axId val="248716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1624312"/>
        <c:crosses val="autoZero"/>
        <c:auto val="1"/>
        <c:lblAlgn val="ctr"/>
        <c:lblOffset val="100"/>
        <c:noMultiLvlLbl val="0"/>
      </c:catAx>
      <c:valAx>
        <c:axId val="251624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E+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8716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800" b="0" i="0" u="none" strike="noStrike" baseline="0">
                <a:effectLst/>
              </a:rPr>
              <a:t>Respiratory effects</a:t>
            </a:r>
            <a:r>
              <a:rPr lang="en-US" sz="800" b="0" i="0" u="none" strike="noStrike" baseline="0"/>
              <a:t> (</a:t>
            </a:r>
            <a:r>
              <a:rPr lang="en-US" sz="800" b="0" i="0" u="none" strike="noStrike" baseline="0">
                <a:effectLst/>
              </a:rPr>
              <a:t>kg PM2.5 eq</a:t>
            </a:r>
            <a:r>
              <a:rPr lang="en-US" sz="800" b="0" i="0" u="none" strike="noStrike" baseline="0"/>
              <a:t>)</a:t>
            </a:r>
            <a:endParaRPr lang="en-US" sz="8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Life_cycle_assessments!$A$13:$B$13</c:f>
              <c:strCache>
                <c:ptCount val="2"/>
                <c:pt idx="0">
                  <c:v>Respiratory effects</c:v>
                </c:pt>
                <c:pt idx="1">
                  <c:v>kg PM2.5 eq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Life_cycle_assessments!$C$3:$H$3</c:f>
              <c:strCache>
                <c:ptCount val="6"/>
                <c:pt idx="0">
                  <c:v>Control</c:v>
                </c:pt>
                <c:pt idx="1">
                  <c:v>0.25%</c:v>
                </c:pt>
                <c:pt idx="2">
                  <c:v>0.50%</c:v>
                </c:pt>
                <c:pt idx="3">
                  <c:v>0.75%</c:v>
                </c:pt>
                <c:pt idx="4">
                  <c:v>1%</c:v>
                </c:pt>
                <c:pt idx="5">
                  <c:v>2%</c:v>
                </c:pt>
              </c:strCache>
            </c:strRef>
          </c:cat>
          <c:val>
            <c:numRef>
              <c:f>Life_cycle_assessments!$C$13:$H$13</c:f>
              <c:numCache>
                <c:formatCode>0.00E+00</c:formatCode>
                <c:ptCount val="6"/>
                <c:pt idx="0">
                  <c:v>7.5618500000000001E-5</c:v>
                </c:pt>
                <c:pt idx="1">
                  <c:v>7.4695299999999996E-5</c:v>
                </c:pt>
                <c:pt idx="2">
                  <c:v>7.27933E-5</c:v>
                </c:pt>
                <c:pt idx="3">
                  <c:v>7.1619199999999994E-5</c:v>
                </c:pt>
                <c:pt idx="4">
                  <c:v>6.8589499999999998E-5</c:v>
                </c:pt>
                <c:pt idx="5">
                  <c:v>5.9916200000000001E-5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2E-4A73-A080-F0754C34D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1625096"/>
        <c:axId val="251625488"/>
      </c:barChart>
      <c:catAx>
        <c:axId val="251625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1625488"/>
        <c:crosses val="autoZero"/>
        <c:auto val="1"/>
        <c:lblAlgn val="ctr"/>
        <c:lblOffset val="100"/>
        <c:noMultiLvlLbl val="0"/>
      </c:catAx>
      <c:valAx>
        <c:axId val="251625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E+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1625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.xml"/><Relationship Id="rId3" Type="http://schemas.openxmlformats.org/officeDocument/2006/relationships/chart" Target="../charts/chart6.xml"/><Relationship Id="rId7" Type="http://schemas.openxmlformats.org/officeDocument/2006/relationships/chart" Target="../charts/chart10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openxmlformats.org/officeDocument/2006/relationships/chart" Target="../charts/chart9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Relationship Id="rId9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389467</xdr:colOff>
      <xdr:row>27</xdr:row>
      <xdr:rowOff>69160</xdr:rowOff>
    </xdr:from>
    <xdr:to>
      <xdr:col>3</xdr:col>
      <xdr:colOff>906531</xdr:colOff>
      <xdr:row>42</xdr:row>
      <xdr:rowOff>25400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650D905-1909-4ADB-8259-AB9C7D7677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622437</xdr:colOff>
      <xdr:row>26</xdr:row>
      <xdr:rowOff>51696</xdr:rowOff>
    </xdr:from>
    <xdr:to>
      <xdr:col>9</xdr:col>
      <xdr:colOff>275166</xdr:colOff>
      <xdr:row>40</xdr:row>
      <xdr:rowOff>169334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37029BA-0C1F-4B05-BC28-085E98752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905934</xdr:colOff>
      <xdr:row>43</xdr:row>
      <xdr:rowOff>33866</xdr:rowOff>
    </xdr:from>
    <xdr:to>
      <xdr:col>13</xdr:col>
      <xdr:colOff>203200</xdr:colOff>
      <xdr:row>59</xdr:row>
      <xdr:rowOff>153035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3C75DDE-7723-4EEE-9704-15D0CE07AB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574222</xdr:colOff>
      <xdr:row>18</xdr:row>
      <xdr:rowOff>123144</xdr:rowOff>
    </xdr:from>
    <xdr:to>
      <xdr:col>20</xdr:col>
      <xdr:colOff>269422</xdr:colOff>
      <xdr:row>25</xdr:row>
      <xdr:rowOff>161244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47E0523-8509-4233-89DD-EE3BF8B22A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491218</xdr:colOff>
      <xdr:row>10</xdr:row>
      <xdr:rowOff>184377</xdr:rowOff>
    </xdr:from>
    <xdr:to>
      <xdr:col>20</xdr:col>
      <xdr:colOff>186418</xdr:colOff>
      <xdr:row>18</xdr:row>
      <xdr:rowOff>31977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D058234-7ECA-4A21-9D3E-FE0CFC4994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298677</xdr:colOff>
      <xdr:row>10</xdr:row>
      <xdr:rowOff>19730</xdr:rowOff>
    </xdr:from>
    <xdr:to>
      <xdr:col>24</xdr:col>
      <xdr:colOff>603477</xdr:colOff>
      <xdr:row>17</xdr:row>
      <xdr:rowOff>57830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399942D-6BA1-40A1-AA39-73B778696A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347662</xdr:colOff>
      <xdr:row>26</xdr:row>
      <xdr:rowOff>51026</xdr:rowOff>
    </xdr:from>
    <xdr:to>
      <xdr:col>15</xdr:col>
      <xdr:colOff>471487</xdr:colOff>
      <xdr:row>33</xdr:row>
      <xdr:rowOff>89126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8152B7B1-55D7-4193-A614-F18CF9B48F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494618</xdr:colOff>
      <xdr:row>25</xdr:row>
      <xdr:rowOff>146276</xdr:rowOff>
    </xdr:from>
    <xdr:to>
      <xdr:col>20</xdr:col>
      <xdr:colOff>189818</xdr:colOff>
      <xdr:row>32</xdr:row>
      <xdr:rowOff>184376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5B51583F-2412-4781-B694-62DF185AB6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285069</xdr:colOff>
      <xdr:row>25</xdr:row>
      <xdr:rowOff>110898</xdr:rowOff>
    </xdr:from>
    <xdr:to>
      <xdr:col>24</xdr:col>
      <xdr:colOff>589869</xdr:colOff>
      <xdr:row>32</xdr:row>
      <xdr:rowOff>148998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CE9AFA40-E3DC-4C1C-9E9C-8C6888313A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381000</xdr:colOff>
      <xdr:row>11</xdr:row>
      <xdr:rowOff>47625</xdr:rowOff>
    </xdr:from>
    <xdr:to>
      <xdr:col>15</xdr:col>
      <xdr:colOff>504825</xdr:colOff>
      <xdr:row>18</xdr:row>
      <xdr:rowOff>85725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92F8157C-A1AC-4C9A-A2CB-3DAC6D4F69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516391</xdr:colOff>
      <xdr:row>18</xdr:row>
      <xdr:rowOff>129947</xdr:rowOff>
    </xdr:from>
    <xdr:to>
      <xdr:col>16</xdr:col>
      <xdr:colOff>30616</xdr:colOff>
      <xdr:row>25</xdr:row>
      <xdr:rowOff>168047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D64C7D98-FA97-472D-8DAC-6CE40357A0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304800</xdr:colOff>
      <xdr:row>18</xdr:row>
      <xdr:rowOff>4762</xdr:rowOff>
    </xdr:from>
    <xdr:to>
      <xdr:col>25</xdr:col>
      <xdr:colOff>0</xdr:colOff>
      <xdr:row>25</xdr:row>
      <xdr:rowOff>42862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121E21D-A33E-4E2F-AC01-4DE43DCD2A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3" name="Table4834" displayName="Table4834" ref="D47:G55" totalsRowShown="0" headerRowDxfId="5" dataDxfId="4">
  <autoFilter ref="D47:G55"/>
  <tableColumns count="4">
    <tableColumn id="1" name="PEG 6000 %" dataDxfId="3"/>
    <tableColumn id="2" name="Ethanol at72 hr" dataDxfId="2"/>
    <tableColumn id="3" name="Increment %" dataDxfId="1">
      <calculatedColumnFormula>((E48/38.5862757836966)-1)*100</calculatedColumnFormula>
    </tableColumn>
    <tableColumn id="4" name="Production Cos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O25"/>
  <sheetViews>
    <sheetView workbookViewId="0">
      <selection activeCell="O11" sqref="O11"/>
    </sheetView>
  </sheetViews>
  <sheetFormatPr defaultRowHeight="15" x14ac:dyDescent="0.25"/>
  <cols>
    <col min="2" max="2" width="21.5703125" customWidth="1"/>
    <col min="3" max="3" width="30.85546875" customWidth="1"/>
  </cols>
  <sheetData>
    <row r="1" spans="3:15" ht="18" customHeight="1" x14ac:dyDescent="0.25">
      <c r="C1" s="111" t="s">
        <v>196</v>
      </c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</row>
    <row r="2" spans="3:15" s="8" customFormat="1" ht="14.45" customHeight="1" x14ac:dyDescent="0.25"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</row>
    <row r="3" spans="3:15" s="8" customFormat="1" ht="18.75" x14ac:dyDescent="0.25">
      <c r="D3" s="108" t="s">
        <v>155</v>
      </c>
      <c r="E3" s="108"/>
      <c r="F3" s="108"/>
      <c r="G3" s="108"/>
      <c r="H3" s="108"/>
      <c r="I3" s="108"/>
      <c r="J3" s="108"/>
      <c r="K3" s="108"/>
    </row>
    <row r="5" spans="3:15" ht="17.45" customHeight="1" x14ac:dyDescent="0.25">
      <c r="D5" s="109" t="s">
        <v>146</v>
      </c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</row>
    <row r="6" spans="3:15" ht="17.45" customHeight="1" x14ac:dyDescent="0.25">
      <c r="D6" s="109" t="s">
        <v>147</v>
      </c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</row>
    <row r="7" spans="3:15" ht="17.45" customHeight="1" x14ac:dyDescent="0.25">
      <c r="D7" s="109" t="s">
        <v>148</v>
      </c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</row>
    <row r="8" spans="3:15" ht="17.45" customHeight="1" x14ac:dyDescent="0.25">
      <c r="D8" s="110" t="s">
        <v>149</v>
      </c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</row>
    <row r="9" spans="3:15" ht="15.75" x14ac:dyDescent="0.25">
      <c r="D9" s="114" t="s">
        <v>150</v>
      </c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</row>
    <row r="11" spans="3:15" ht="15.75" x14ac:dyDescent="0.25">
      <c r="D11" s="72"/>
    </row>
    <row r="12" spans="3:15" ht="15.75" x14ac:dyDescent="0.25">
      <c r="D12" s="107" t="s">
        <v>151</v>
      </c>
      <c r="E12" s="107"/>
      <c r="F12" s="107"/>
      <c r="G12" s="107"/>
    </row>
    <row r="13" spans="3:15" ht="15.75" x14ac:dyDescent="0.25">
      <c r="D13" s="107" t="s">
        <v>152</v>
      </c>
      <c r="E13" s="107"/>
      <c r="F13" s="107"/>
      <c r="G13" s="107"/>
    </row>
    <row r="14" spans="3:15" ht="15.75" x14ac:dyDescent="0.25">
      <c r="D14" s="107" t="s">
        <v>153</v>
      </c>
      <c r="E14" s="107"/>
      <c r="F14" s="107"/>
      <c r="G14" s="107"/>
    </row>
    <row r="15" spans="3:15" ht="15.75" x14ac:dyDescent="0.25">
      <c r="D15" s="107" t="s">
        <v>154</v>
      </c>
      <c r="E15" s="107"/>
      <c r="F15" s="107"/>
      <c r="G15" s="107"/>
    </row>
    <row r="19" spans="4:11" x14ac:dyDescent="0.25">
      <c r="D19" s="113" t="s">
        <v>138</v>
      </c>
      <c r="E19" s="113"/>
      <c r="F19" s="113"/>
      <c r="H19" s="113" t="s">
        <v>139</v>
      </c>
      <c r="I19" s="113"/>
      <c r="J19" s="113"/>
      <c r="K19" s="113"/>
    </row>
    <row r="20" spans="4:11" x14ac:dyDescent="0.25">
      <c r="D20" s="112" t="s">
        <v>134</v>
      </c>
      <c r="E20" s="112"/>
      <c r="F20" s="112"/>
      <c r="H20" s="106" t="s">
        <v>140</v>
      </c>
      <c r="I20" s="106"/>
      <c r="J20" s="106"/>
      <c r="K20" s="106"/>
    </row>
    <row r="21" spans="4:11" x14ac:dyDescent="0.25">
      <c r="D21" s="112" t="s">
        <v>135</v>
      </c>
      <c r="E21" s="112"/>
      <c r="F21" s="112"/>
      <c r="H21" s="106" t="s">
        <v>141</v>
      </c>
      <c r="I21" s="106"/>
      <c r="J21" s="106"/>
      <c r="K21" s="106"/>
    </row>
    <row r="22" spans="4:11" x14ac:dyDescent="0.25">
      <c r="D22" s="112" t="s">
        <v>142</v>
      </c>
      <c r="E22" s="112"/>
      <c r="F22" s="112"/>
      <c r="H22" s="106" t="s">
        <v>143</v>
      </c>
      <c r="I22" s="106"/>
      <c r="J22" s="106"/>
      <c r="K22" s="106"/>
    </row>
    <row r="23" spans="4:11" x14ac:dyDescent="0.25">
      <c r="D23" s="112" t="s">
        <v>136</v>
      </c>
      <c r="E23" s="112"/>
      <c r="F23" s="112"/>
      <c r="H23" s="106" t="s">
        <v>144</v>
      </c>
      <c r="I23" s="106"/>
      <c r="J23" s="106"/>
      <c r="K23" s="106"/>
    </row>
    <row r="24" spans="4:11" x14ac:dyDescent="0.25">
      <c r="D24" s="112" t="s">
        <v>137</v>
      </c>
      <c r="E24" s="112"/>
      <c r="F24" s="112"/>
      <c r="H24" s="106" t="s">
        <v>145</v>
      </c>
      <c r="I24" s="106"/>
      <c r="J24" s="106"/>
      <c r="K24" s="106"/>
    </row>
    <row r="25" spans="4:11" x14ac:dyDescent="0.25">
      <c r="D25" s="106" t="s">
        <v>182</v>
      </c>
      <c r="E25" s="106"/>
      <c r="F25" s="106"/>
      <c r="H25" s="105" t="s">
        <v>183</v>
      </c>
      <c r="I25" s="105"/>
      <c r="J25" s="105"/>
      <c r="K25" s="105"/>
    </row>
  </sheetData>
  <mergeCells count="25">
    <mergeCell ref="C1:O2"/>
    <mergeCell ref="D23:F23"/>
    <mergeCell ref="D24:F24"/>
    <mergeCell ref="H20:K20"/>
    <mergeCell ref="H21:K21"/>
    <mergeCell ref="H22:K22"/>
    <mergeCell ref="H23:K23"/>
    <mergeCell ref="H24:K24"/>
    <mergeCell ref="D19:F19"/>
    <mergeCell ref="H19:K19"/>
    <mergeCell ref="D20:F20"/>
    <mergeCell ref="D21:F21"/>
    <mergeCell ref="D22:F22"/>
    <mergeCell ref="D9:O9"/>
    <mergeCell ref="D13:G13"/>
    <mergeCell ref="D14:G14"/>
    <mergeCell ref="H25:K25"/>
    <mergeCell ref="D25:F25"/>
    <mergeCell ref="D15:G15"/>
    <mergeCell ref="D12:G12"/>
    <mergeCell ref="D3:K3"/>
    <mergeCell ref="D5:O5"/>
    <mergeCell ref="D6:O6"/>
    <mergeCell ref="D7:O7"/>
    <mergeCell ref="D8:O8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5"/>
  <sheetViews>
    <sheetView topLeftCell="A118" zoomScaleNormal="100" workbookViewId="0">
      <selection activeCell="D20" sqref="D20"/>
    </sheetView>
  </sheetViews>
  <sheetFormatPr defaultRowHeight="15" x14ac:dyDescent="0.25"/>
  <cols>
    <col min="2" max="2" width="12.85546875" customWidth="1"/>
  </cols>
  <sheetData>
    <row r="1" spans="1:25" s="8" customFormat="1" ht="15.75" x14ac:dyDescent="0.25">
      <c r="A1" s="46" t="s">
        <v>101</v>
      </c>
      <c r="B1" s="47"/>
      <c r="C1" s="47"/>
    </row>
    <row r="2" spans="1:25" s="8" customFormat="1" x14ac:dyDescent="0.25">
      <c r="A2" s="49" t="s">
        <v>110</v>
      </c>
      <c r="B2" s="43"/>
      <c r="C2" s="43"/>
      <c r="D2" s="49" t="s">
        <v>179</v>
      </c>
      <c r="N2" s="49" t="s">
        <v>180</v>
      </c>
    </row>
    <row r="3" spans="1:25" x14ac:dyDescent="0.25">
      <c r="A3" s="44" t="s">
        <v>100</v>
      </c>
      <c r="B3" s="45"/>
      <c r="C3" s="45">
        <v>0</v>
      </c>
      <c r="D3" s="45">
        <v>3</v>
      </c>
      <c r="E3" s="45">
        <v>6</v>
      </c>
      <c r="F3" s="45">
        <v>9</v>
      </c>
      <c r="G3" s="45">
        <v>15</v>
      </c>
      <c r="H3" s="45">
        <v>21</v>
      </c>
      <c r="I3" s="45">
        <v>33</v>
      </c>
      <c r="J3" s="45">
        <v>45</v>
      </c>
      <c r="K3" s="45">
        <v>69</v>
      </c>
      <c r="L3" s="45">
        <v>96</v>
      </c>
      <c r="N3" s="44" t="s">
        <v>100</v>
      </c>
      <c r="O3" s="45"/>
      <c r="P3" s="45">
        <v>0</v>
      </c>
      <c r="Q3" s="45">
        <v>3</v>
      </c>
      <c r="R3" s="45">
        <v>6</v>
      </c>
      <c r="S3" s="45">
        <v>9</v>
      </c>
      <c r="T3" s="45">
        <v>15</v>
      </c>
      <c r="U3" s="45">
        <v>21</v>
      </c>
      <c r="V3" s="45">
        <v>33</v>
      </c>
      <c r="W3" s="45">
        <v>45</v>
      </c>
      <c r="X3" s="45">
        <v>69</v>
      </c>
      <c r="Y3" s="45">
        <v>96</v>
      </c>
    </row>
    <row r="4" spans="1:25" x14ac:dyDescent="0.25">
      <c r="B4" s="2" t="s">
        <v>6</v>
      </c>
      <c r="C4" s="41">
        <v>0</v>
      </c>
      <c r="D4" s="41">
        <v>25.147052760053732</v>
      </c>
      <c r="E4" s="41">
        <v>39.925934718240903</v>
      </c>
      <c r="F4" s="41">
        <v>47.08767124922872</v>
      </c>
      <c r="G4" s="41">
        <v>63.898877541878591</v>
      </c>
      <c r="H4" s="41">
        <v>60.66373513679207</v>
      </c>
      <c r="I4" s="41">
        <v>69.854010134249833</v>
      </c>
      <c r="J4" s="41">
        <v>76.23311645061824</v>
      </c>
      <c r="K4" s="41">
        <v>84.602014717753093</v>
      </c>
      <c r="L4" s="41">
        <v>97.238161881138495</v>
      </c>
      <c r="O4" t="s">
        <v>6</v>
      </c>
      <c r="P4" s="41">
        <v>0</v>
      </c>
      <c r="Q4" s="41">
        <v>1.1001258697154792</v>
      </c>
      <c r="R4" s="41">
        <v>0.78570425113378684</v>
      </c>
      <c r="S4" s="41">
        <v>3.3371405611731344</v>
      </c>
      <c r="T4" s="41">
        <v>4.1148716332952153</v>
      </c>
      <c r="U4" s="41">
        <v>3.9858472743766025</v>
      </c>
      <c r="V4" s="41">
        <v>2.453143947560068</v>
      </c>
      <c r="W4" s="41">
        <v>2.7682004981249877</v>
      </c>
      <c r="X4" s="41">
        <v>11.563178089250162</v>
      </c>
      <c r="Y4" s="41">
        <v>6.0929435516574966</v>
      </c>
    </row>
    <row r="5" spans="1:25" x14ac:dyDescent="0.25">
      <c r="B5" s="2" t="s">
        <v>9</v>
      </c>
      <c r="C5" s="41">
        <v>0</v>
      </c>
      <c r="D5" s="41">
        <v>27.853005023463794</v>
      </c>
      <c r="E5" s="41">
        <v>43.702738368208287</v>
      </c>
      <c r="F5" s="41">
        <v>55.323079429747118</v>
      </c>
      <c r="G5" s="41">
        <v>66.344084443316873</v>
      </c>
      <c r="H5" s="41">
        <v>51.030161425937173</v>
      </c>
      <c r="I5" s="41">
        <v>77.558862556693285</v>
      </c>
      <c r="J5" s="41">
        <v>86.393108190506169</v>
      </c>
      <c r="K5" s="41">
        <v>93.61619684221175</v>
      </c>
      <c r="L5" s="41">
        <v>106.30081652172014</v>
      </c>
      <c r="O5" t="s">
        <v>9</v>
      </c>
      <c r="P5" s="41">
        <v>0</v>
      </c>
      <c r="Q5" s="41">
        <v>3.4087837622443224</v>
      </c>
      <c r="R5" s="41">
        <v>1.1276156155726191</v>
      </c>
      <c r="S5" s="41">
        <v>2.3163092657488646</v>
      </c>
      <c r="T5" s="41">
        <v>1.6167535880629627</v>
      </c>
      <c r="U5" s="41">
        <v>32.837800693658991</v>
      </c>
      <c r="V5" s="41">
        <v>5.6646280975436163</v>
      </c>
      <c r="W5" s="41">
        <v>7.3988567249223092</v>
      </c>
      <c r="X5" s="41">
        <v>13.010800126867625</v>
      </c>
      <c r="Y5" s="41">
        <v>5.570870428693393</v>
      </c>
    </row>
    <row r="6" spans="1:25" x14ac:dyDescent="0.25">
      <c r="B6" s="2" t="s">
        <v>10</v>
      </c>
      <c r="C6" s="41">
        <v>0</v>
      </c>
      <c r="D6" s="41">
        <v>31.01992055267954</v>
      </c>
      <c r="E6" s="41">
        <v>39.573574725800277</v>
      </c>
      <c r="F6" s="41">
        <v>57.529805621406759</v>
      </c>
      <c r="G6" s="41">
        <v>68.15936650520608</v>
      </c>
      <c r="H6" s="41">
        <v>58.336328842378386</v>
      </c>
      <c r="I6" s="41">
        <v>80.894354880899201</v>
      </c>
      <c r="J6" s="41">
        <v>73.98361104953598</v>
      </c>
      <c r="K6" s="41">
        <v>101.95933400086949</v>
      </c>
      <c r="L6" s="41">
        <v>107.14479362574686</v>
      </c>
      <c r="O6" t="s">
        <v>10</v>
      </c>
      <c r="P6" s="41">
        <v>0</v>
      </c>
      <c r="Q6" s="41">
        <v>2.5456424650182279</v>
      </c>
      <c r="R6" s="41">
        <v>13.709624419277208</v>
      </c>
      <c r="S6" s="41">
        <v>4.5241384709415389</v>
      </c>
      <c r="T6" s="41">
        <v>10.155314843375791</v>
      </c>
      <c r="U6" s="41">
        <v>24.986049435566152</v>
      </c>
      <c r="V6" s="41">
        <v>10.704205637911077</v>
      </c>
      <c r="W6" s="41">
        <v>14.878113214925177</v>
      </c>
      <c r="X6" s="41">
        <v>11.006824790099067</v>
      </c>
      <c r="Y6" s="41">
        <v>10.465983085618157</v>
      </c>
    </row>
    <row r="7" spans="1:25" x14ac:dyDescent="0.25">
      <c r="B7" s="2" t="s">
        <v>11</v>
      </c>
      <c r="C7" s="41">
        <v>0</v>
      </c>
      <c r="D7" s="41">
        <v>28.749941129605208</v>
      </c>
      <c r="E7" s="41">
        <v>47.930302507627289</v>
      </c>
      <c r="F7" s="41">
        <v>58.65343102204335</v>
      </c>
      <c r="G7" s="41">
        <v>72.780199866589939</v>
      </c>
      <c r="H7" s="41">
        <v>68.676195347699874</v>
      </c>
      <c r="I7" s="41">
        <v>82.392009383520858</v>
      </c>
      <c r="J7" s="41">
        <v>89.146029923282143</v>
      </c>
      <c r="K7" s="41">
        <v>112.40515856548281</v>
      </c>
      <c r="L7" s="41">
        <v>107.30583510489539</v>
      </c>
      <c r="O7" t="s">
        <v>11</v>
      </c>
      <c r="P7" s="41">
        <v>0</v>
      </c>
      <c r="Q7" s="41">
        <v>2.976803406878624</v>
      </c>
      <c r="R7" s="41">
        <v>6.8044740252111193</v>
      </c>
      <c r="S7" s="41">
        <v>5.7055450843880946</v>
      </c>
      <c r="T7" s="41">
        <v>9.9689672105514546</v>
      </c>
      <c r="U7" s="41">
        <v>17.691726502193706</v>
      </c>
      <c r="V7" s="41">
        <v>11.028870735773918</v>
      </c>
      <c r="W7" s="41">
        <v>11.037515761713795</v>
      </c>
      <c r="X7" s="41">
        <v>1.3514513941548341</v>
      </c>
      <c r="Y7" s="41">
        <v>7.5834068559394066</v>
      </c>
    </row>
    <row r="8" spans="1:25" x14ac:dyDescent="0.25">
      <c r="B8" s="2" t="s">
        <v>12</v>
      </c>
      <c r="C8" s="41">
        <v>0</v>
      </c>
      <c r="D8" s="41">
        <v>29.928690662290535</v>
      </c>
      <c r="E8" s="41">
        <v>48.171822600661294</v>
      </c>
      <c r="F8" s="41">
        <v>60.700695863461078</v>
      </c>
      <c r="G8" s="41">
        <v>76.713540315994877</v>
      </c>
      <c r="H8" s="41">
        <v>72.382273592032433</v>
      </c>
      <c r="I8" s="41">
        <v>85.861879134026097</v>
      </c>
      <c r="J8" s="41">
        <v>84.492581493853663</v>
      </c>
      <c r="K8" s="41">
        <v>108.20589976687403</v>
      </c>
      <c r="L8" s="41">
        <v>119.17492915446383</v>
      </c>
      <c r="O8" t="s">
        <v>12</v>
      </c>
      <c r="P8" s="41">
        <v>0</v>
      </c>
      <c r="Q8" s="41">
        <v>2.7659544979448065</v>
      </c>
      <c r="R8" s="41">
        <v>4.0846641836296085</v>
      </c>
      <c r="S8" s="41">
        <v>5.0680119024656998</v>
      </c>
      <c r="T8" s="41">
        <v>5.2826674695673095</v>
      </c>
      <c r="U8" s="41">
        <v>6.7561420190369796</v>
      </c>
      <c r="V8" s="41">
        <v>6.9640969748422856</v>
      </c>
      <c r="W8" s="41">
        <v>9.3365977734036321</v>
      </c>
      <c r="X8" s="41">
        <v>7.9495989064058117</v>
      </c>
      <c r="Y8" s="41">
        <v>5.3855098699866897</v>
      </c>
    </row>
    <row r="9" spans="1:25" x14ac:dyDescent="0.25">
      <c r="B9" t="s">
        <v>13</v>
      </c>
      <c r="C9" s="41">
        <v>0</v>
      </c>
      <c r="D9" s="41">
        <v>30.862876240322731</v>
      </c>
      <c r="E9" s="41">
        <v>52.965411335426552</v>
      </c>
      <c r="F9" s="41">
        <v>59.908724389605702</v>
      </c>
      <c r="G9" s="41">
        <v>75.354748835839459</v>
      </c>
      <c r="H9" s="41">
        <v>62.574460020405034</v>
      </c>
      <c r="I9" s="41">
        <v>86.555878611488197</v>
      </c>
      <c r="J9" s="41">
        <v>90.657666564368938</v>
      </c>
      <c r="K9" s="41">
        <v>87.845988323157272</v>
      </c>
      <c r="L9" s="41">
        <v>113.41657387092499</v>
      </c>
      <c r="O9" t="s">
        <v>13</v>
      </c>
      <c r="P9" s="41">
        <v>0</v>
      </c>
      <c r="Q9" s="41">
        <v>1.367295031359903</v>
      </c>
      <c r="R9" s="41">
        <v>6.9446659922817346</v>
      </c>
      <c r="S9" s="41">
        <v>3.878463664022326</v>
      </c>
      <c r="T9" s="41">
        <v>4.2250191812188209</v>
      </c>
      <c r="U9" s="41">
        <v>13.541027712057444</v>
      </c>
      <c r="V9" s="41">
        <v>6.5154119681536136</v>
      </c>
      <c r="W9" s="41">
        <v>14.232743542848169</v>
      </c>
      <c r="X9" s="41">
        <v>5.7083648087859791</v>
      </c>
      <c r="Y9" s="41">
        <v>2.3987734155809508</v>
      </c>
    </row>
    <row r="10" spans="1:25" s="8" customFormat="1" x14ac:dyDescent="0.25"/>
    <row r="11" spans="1:25" s="8" customFormat="1" x14ac:dyDescent="0.25">
      <c r="A11" s="49" t="s">
        <v>109</v>
      </c>
      <c r="B11" s="43"/>
      <c r="C11" s="43"/>
      <c r="D11" s="49" t="s">
        <v>179</v>
      </c>
      <c r="N11" s="49" t="s">
        <v>180</v>
      </c>
    </row>
    <row r="12" spans="1:25" x14ac:dyDescent="0.25">
      <c r="A12" s="44" t="s">
        <v>100</v>
      </c>
      <c r="B12" s="45"/>
      <c r="C12" s="45">
        <v>0</v>
      </c>
      <c r="D12" s="45">
        <v>3</v>
      </c>
      <c r="E12" s="45">
        <v>6</v>
      </c>
      <c r="F12" s="45">
        <v>9</v>
      </c>
      <c r="G12" s="45">
        <v>15</v>
      </c>
      <c r="H12" s="45">
        <v>21</v>
      </c>
      <c r="I12" s="45">
        <v>33</v>
      </c>
      <c r="J12" s="45">
        <v>45</v>
      </c>
      <c r="K12" s="45">
        <v>69</v>
      </c>
      <c r="L12" s="45">
        <v>96</v>
      </c>
      <c r="N12" s="44" t="s">
        <v>100</v>
      </c>
      <c r="O12" s="44"/>
      <c r="P12" s="45">
        <v>0</v>
      </c>
      <c r="Q12" s="45">
        <v>3</v>
      </c>
      <c r="R12" s="45">
        <v>6</v>
      </c>
      <c r="S12" s="45">
        <v>9</v>
      </c>
      <c r="T12" s="45">
        <v>15</v>
      </c>
      <c r="U12" s="45">
        <v>21</v>
      </c>
      <c r="V12" s="45">
        <v>33</v>
      </c>
      <c r="W12" s="45">
        <v>45</v>
      </c>
      <c r="X12" s="45">
        <v>69</v>
      </c>
      <c r="Y12" s="45">
        <v>96</v>
      </c>
    </row>
    <row r="13" spans="1:25" x14ac:dyDescent="0.25">
      <c r="B13" s="8" t="s">
        <v>6</v>
      </c>
      <c r="C13" s="41">
        <v>0</v>
      </c>
      <c r="D13" s="41">
        <v>25.147052760053732</v>
      </c>
      <c r="E13" s="41">
        <v>39.925934718240903</v>
      </c>
      <c r="F13" s="41">
        <v>47.08767124922872</v>
      </c>
      <c r="G13" s="41">
        <v>63.898877541878591</v>
      </c>
      <c r="H13" s="41">
        <v>60.66373513679207</v>
      </c>
      <c r="I13" s="41">
        <v>69.854010134249833</v>
      </c>
      <c r="J13" s="41">
        <v>76.23311645061824</v>
      </c>
      <c r="K13" s="41">
        <v>84.602014717753093</v>
      </c>
      <c r="L13" s="41">
        <v>97.238161881138495</v>
      </c>
      <c r="N13" s="8"/>
      <c r="O13" s="8" t="s">
        <v>6</v>
      </c>
      <c r="P13" s="41">
        <v>0</v>
      </c>
      <c r="Q13" s="41">
        <v>1.1001258697154792</v>
      </c>
      <c r="R13" s="41">
        <v>0.78570425113378684</v>
      </c>
      <c r="S13" s="41">
        <v>3.3371405611731344</v>
      </c>
      <c r="T13" s="41">
        <v>4.1148716332952153</v>
      </c>
      <c r="U13" s="41">
        <v>3.9858472743766025</v>
      </c>
      <c r="V13" s="41">
        <v>2.453143947560068</v>
      </c>
      <c r="W13" s="41">
        <v>2.7682004981249877</v>
      </c>
      <c r="X13" s="41">
        <v>11.563178089250162</v>
      </c>
      <c r="Y13" s="41">
        <v>6.0929435516574966</v>
      </c>
    </row>
    <row r="14" spans="1:25" x14ac:dyDescent="0.25">
      <c r="B14" s="8" t="s">
        <v>9</v>
      </c>
      <c r="C14" s="41">
        <v>0</v>
      </c>
      <c r="D14" s="41">
        <v>27.817315523974997</v>
      </c>
      <c r="E14" s="41">
        <v>48.373663986832931</v>
      </c>
      <c r="F14" s="41">
        <v>58.912072467602279</v>
      </c>
      <c r="G14" s="41">
        <v>74.343022051281451</v>
      </c>
      <c r="H14" s="41">
        <v>84.621746920634891</v>
      </c>
      <c r="I14" s="41">
        <v>86.397329318225317</v>
      </c>
      <c r="J14" s="41">
        <v>95.570369131127507</v>
      </c>
      <c r="K14" s="41">
        <v>101.55261577323859</v>
      </c>
      <c r="L14" s="41">
        <v>107.32041523323839</v>
      </c>
      <c r="N14" s="8"/>
      <c r="O14" s="8" t="s">
        <v>9</v>
      </c>
      <c r="P14" s="41">
        <v>0</v>
      </c>
      <c r="Q14" s="41">
        <v>0.5181091653791694</v>
      </c>
      <c r="R14" s="41">
        <v>1.9852199507163277</v>
      </c>
      <c r="S14" s="41">
        <v>2.0376604282607365</v>
      </c>
      <c r="T14" s="41">
        <v>5.1170031330095052</v>
      </c>
      <c r="U14" s="41">
        <v>5.0146821877928822</v>
      </c>
      <c r="V14" s="41">
        <v>3.6420790774296741</v>
      </c>
      <c r="W14" s="41">
        <v>1.9349264392682028</v>
      </c>
      <c r="X14" s="41">
        <v>6.0463161719162768</v>
      </c>
      <c r="Y14" s="41">
        <v>6.2140214711221473</v>
      </c>
    </row>
    <row r="15" spans="1:25" x14ac:dyDescent="0.25">
      <c r="B15" s="8" t="s">
        <v>10</v>
      </c>
      <c r="C15" s="41">
        <v>0</v>
      </c>
      <c r="D15" s="41">
        <v>26.022807540736981</v>
      </c>
      <c r="E15" s="41">
        <v>36.374421601349972</v>
      </c>
      <c r="F15" s="41">
        <v>52.229604344897126</v>
      </c>
      <c r="G15" s="41">
        <v>67.294940610751652</v>
      </c>
      <c r="H15" s="41">
        <v>84.204212127160403</v>
      </c>
      <c r="I15" s="41">
        <v>84.758983617492305</v>
      </c>
      <c r="J15" s="41">
        <v>96.831566077752811</v>
      </c>
      <c r="K15" s="41">
        <v>106.2370222650561</v>
      </c>
      <c r="L15" s="41">
        <v>110.64761204409628</v>
      </c>
      <c r="N15" s="8"/>
      <c r="O15" s="8" t="s">
        <v>10</v>
      </c>
      <c r="P15" s="41">
        <v>0</v>
      </c>
      <c r="Q15" s="41">
        <v>0.82373438172222768</v>
      </c>
      <c r="R15" s="41">
        <v>17.695339625944339</v>
      </c>
      <c r="S15" s="41">
        <v>1.0437627449752429</v>
      </c>
      <c r="T15" s="41">
        <v>1.8105119818754201</v>
      </c>
      <c r="U15" s="41">
        <v>5.4488614747450992</v>
      </c>
      <c r="V15" s="41">
        <v>1.1246572877093852</v>
      </c>
      <c r="W15" s="41">
        <v>5.0392694250408026</v>
      </c>
      <c r="X15" s="41">
        <v>7.1149580393879424</v>
      </c>
      <c r="Y15" s="41">
        <v>3.8257745182013467</v>
      </c>
    </row>
    <row r="16" spans="1:25" x14ac:dyDescent="0.25">
      <c r="B16" s="8" t="s">
        <v>11</v>
      </c>
      <c r="C16" s="41">
        <v>0</v>
      </c>
      <c r="D16" s="41">
        <v>27.986924749792859</v>
      </c>
      <c r="E16" s="41">
        <v>36.518903448833896</v>
      </c>
      <c r="F16" s="41">
        <v>57.563072950792083</v>
      </c>
      <c r="G16" s="41">
        <v>74.450625499700962</v>
      </c>
      <c r="H16" s="41">
        <v>80.427539566689646</v>
      </c>
      <c r="I16" s="41">
        <v>93.356466931363499</v>
      </c>
      <c r="J16" s="41">
        <v>101.52593548645395</v>
      </c>
      <c r="K16" s="41">
        <v>111.83506967964782</v>
      </c>
      <c r="L16" s="41">
        <v>116.97360560546112</v>
      </c>
      <c r="N16" s="8"/>
      <c r="O16" s="8" t="s">
        <v>11</v>
      </c>
      <c r="P16" s="41">
        <v>0</v>
      </c>
      <c r="Q16" s="41">
        <v>1.7282061014275771</v>
      </c>
      <c r="R16" s="41">
        <v>14.40741417434837</v>
      </c>
      <c r="S16" s="41">
        <v>2.7083664430016685</v>
      </c>
      <c r="T16" s="41">
        <v>5.172087428368096</v>
      </c>
      <c r="U16" s="41">
        <v>3.8793758099743525</v>
      </c>
      <c r="V16" s="41">
        <v>5.2628248682602523</v>
      </c>
      <c r="W16" s="41">
        <v>4.6477067065495863</v>
      </c>
      <c r="X16" s="41">
        <v>1.8869724291707977</v>
      </c>
      <c r="Y16" s="41">
        <v>6.1679043707800423</v>
      </c>
    </row>
    <row r="17" spans="1:25" x14ac:dyDescent="0.25">
      <c r="B17" s="8" t="s">
        <v>12</v>
      </c>
      <c r="C17" s="41">
        <v>0</v>
      </c>
      <c r="D17" s="41">
        <v>30.425879873186478</v>
      </c>
      <c r="E17" s="41">
        <v>51.092210883151317</v>
      </c>
      <c r="F17" s="41">
        <v>62.088852311327194</v>
      </c>
      <c r="G17" s="41">
        <v>74.451494424239115</v>
      </c>
      <c r="H17" s="41">
        <v>81.617392569935291</v>
      </c>
      <c r="I17" s="41">
        <v>98.717802158991063</v>
      </c>
      <c r="J17" s="41">
        <v>106.53559112403384</v>
      </c>
      <c r="K17" s="41">
        <v>104.01433276551127</v>
      </c>
      <c r="L17" s="41">
        <v>123.8918700069667</v>
      </c>
      <c r="N17" s="8"/>
      <c r="O17" s="8" t="s">
        <v>12</v>
      </c>
      <c r="P17" s="41">
        <v>0</v>
      </c>
      <c r="Q17" s="41">
        <v>2.193473916344121</v>
      </c>
      <c r="R17" s="41">
        <v>4.2343469012670205</v>
      </c>
      <c r="S17" s="41">
        <v>2.5360554231965913</v>
      </c>
      <c r="T17" s="41">
        <v>0.55673797234134048</v>
      </c>
      <c r="U17" s="41">
        <v>2.2312103684417353</v>
      </c>
      <c r="V17" s="41">
        <v>6.3882167191914325</v>
      </c>
      <c r="W17" s="41">
        <v>2.0001662487238963</v>
      </c>
      <c r="X17" s="41">
        <v>8.9658214978826116</v>
      </c>
      <c r="Y17" s="41">
        <v>3.835785692032935</v>
      </c>
    </row>
    <row r="18" spans="1:25" x14ac:dyDescent="0.25">
      <c r="B18" s="8" t="s">
        <v>13</v>
      </c>
      <c r="C18" s="41">
        <v>0</v>
      </c>
      <c r="D18" s="41">
        <v>29.887615174472113</v>
      </c>
      <c r="E18" s="41">
        <v>50.595062896698245</v>
      </c>
      <c r="F18" s="41">
        <v>61.290832386492944</v>
      </c>
      <c r="G18" s="41">
        <v>75.059092434953811</v>
      </c>
      <c r="H18" s="41">
        <v>81.926663602981719</v>
      </c>
      <c r="I18" s="41">
        <v>99.446622947979037</v>
      </c>
      <c r="J18" s="41">
        <v>103.31317067389932</v>
      </c>
      <c r="K18" s="41">
        <v>107.82534390907399</v>
      </c>
      <c r="L18" s="41">
        <v>126.92311686338373</v>
      </c>
      <c r="N18" s="8"/>
      <c r="O18" s="8" t="s">
        <v>13</v>
      </c>
      <c r="P18" s="41">
        <v>0</v>
      </c>
      <c r="Q18" s="41">
        <v>0.48647511408372679</v>
      </c>
      <c r="R18" s="41">
        <v>4.8165486333671144</v>
      </c>
      <c r="S18" s="41">
        <v>0.85414238835711209</v>
      </c>
      <c r="T18" s="41">
        <v>7.4088639893856403</v>
      </c>
      <c r="U18" s="41">
        <v>3.2185363120823838</v>
      </c>
      <c r="V18" s="41">
        <v>4.5704440080169606</v>
      </c>
      <c r="W18" s="41">
        <v>2.3294188106766707</v>
      </c>
      <c r="X18" s="41">
        <v>8.6432876197226154</v>
      </c>
      <c r="Y18" s="41">
        <v>1.9371689030013217</v>
      </c>
    </row>
    <row r="19" spans="1:25" x14ac:dyDescent="0.25">
      <c r="A19" s="3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1:25" x14ac:dyDescent="0.25">
      <c r="A20" s="49" t="s">
        <v>108</v>
      </c>
      <c r="B20" s="43"/>
      <c r="C20" s="43"/>
      <c r="D20" s="49" t="s">
        <v>179</v>
      </c>
      <c r="E20" s="8"/>
      <c r="F20" s="8"/>
      <c r="G20" s="8"/>
      <c r="H20" s="8"/>
      <c r="I20" s="8"/>
      <c r="J20" s="8"/>
      <c r="K20" s="8"/>
      <c r="L20" s="8"/>
      <c r="M20" s="8"/>
      <c r="N20" s="49" t="s">
        <v>180</v>
      </c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5" x14ac:dyDescent="0.25">
      <c r="A21" s="44" t="s">
        <v>100</v>
      </c>
      <c r="B21" s="45"/>
      <c r="C21" s="45">
        <v>0</v>
      </c>
      <c r="D21" s="45">
        <v>3</v>
      </c>
      <c r="E21" s="45">
        <v>6</v>
      </c>
      <c r="F21" s="45">
        <v>9</v>
      </c>
      <c r="G21" s="45">
        <v>15</v>
      </c>
      <c r="H21" s="45">
        <v>21</v>
      </c>
      <c r="I21" s="45">
        <v>33</v>
      </c>
      <c r="J21" s="45">
        <v>45</v>
      </c>
      <c r="K21" s="45">
        <v>69</v>
      </c>
      <c r="L21" s="45">
        <v>96</v>
      </c>
      <c r="M21" s="8"/>
      <c r="N21" s="44" t="s">
        <v>100</v>
      </c>
      <c r="O21" s="44"/>
      <c r="P21" s="45">
        <v>0</v>
      </c>
      <c r="Q21" s="45">
        <v>3</v>
      </c>
      <c r="R21" s="45">
        <v>6</v>
      </c>
      <c r="S21" s="45">
        <v>9</v>
      </c>
      <c r="T21" s="45">
        <v>15</v>
      </c>
      <c r="U21" s="45">
        <v>21</v>
      </c>
      <c r="V21" s="45">
        <v>33</v>
      </c>
      <c r="W21" s="45">
        <v>45</v>
      </c>
      <c r="X21" s="45">
        <v>69</v>
      </c>
      <c r="Y21" s="45">
        <v>96</v>
      </c>
    </row>
    <row r="22" spans="1:25" x14ac:dyDescent="0.25">
      <c r="B22" s="4" t="s">
        <v>6</v>
      </c>
      <c r="C22" s="41">
        <v>0</v>
      </c>
      <c r="D22" s="41">
        <v>25.147052760053732</v>
      </c>
      <c r="E22" s="41">
        <v>39.925934718240903</v>
      </c>
      <c r="F22" s="41">
        <v>47.08767124922872</v>
      </c>
      <c r="G22" s="41">
        <v>63.898877541878591</v>
      </c>
      <c r="H22" s="41">
        <v>60.66373513679207</v>
      </c>
      <c r="I22" s="41">
        <v>69.854010134249833</v>
      </c>
      <c r="J22" s="41">
        <v>76.23311645061824</v>
      </c>
      <c r="K22" s="41">
        <v>84.602014717753093</v>
      </c>
      <c r="L22" s="41">
        <v>97.238161881138495</v>
      </c>
      <c r="O22" s="8" t="s">
        <v>6</v>
      </c>
      <c r="P22" s="41">
        <v>0</v>
      </c>
      <c r="Q22" s="41">
        <v>1.1001258697154792</v>
      </c>
      <c r="R22" s="41">
        <v>0.78570425113378684</v>
      </c>
      <c r="S22" s="41">
        <v>3.3371405611731344</v>
      </c>
      <c r="T22" s="41">
        <v>4.1148716332952153</v>
      </c>
      <c r="U22" s="41">
        <v>3.9858472743766025</v>
      </c>
      <c r="V22" s="41">
        <v>2.453143947560068</v>
      </c>
      <c r="W22" s="41">
        <v>2.7682004981249877</v>
      </c>
      <c r="X22" s="41">
        <v>11.563178089250162</v>
      </c>
      <c r="Y22" s="41">
        <v>6.0929435516574966</v>
      </c>
    </row>
    <row r="23" spans="1:25" x14ac:dyDescent="0.25">
      <c r="B23" s="4" t="s">
        <v>9</v>
      </c>
      <c r="C23" s="41">
        <v>0</v>
      </c>
      <c r="D23" s="41">
        <v>32.274305251753269</v>
      </c>
      <c r="E23" s="41">
        <v>50.742437586464867</v>
      </c>
      <c r="F23" s="41">
        <v>70.823569186211657</v>
      </c>
      <c r="G23" s="41">
        <v>80.125531741895642</v>
      </c>
      <c r="H23" s="41">
        <v>79.194446190337899</v>
      </c>
      <c r="I23" s="41">
        <v>86.029079455063084</v>
      </c>
      <c r="J23" s="41">
        <v>94.739531832112959</v>
      </c>
      <c r="K23" s="41">
        <v>113.24974057009706</v>
      </c>
      <c r="L23" s="41">
        <v>127.14071581933098</v>
      </c>
      <c r="N23" s="8"/>
      <c r="O23" s="8" t="s">
        <v>9</v>
      </c>
      <c r="P23" s="41">
        <v>0</v>
      </c>
      <c r="Q23" s="41">
        <v>1.8399204125960795</v>
      </c>
      <c r="R23" s="41">
        <v>6.1044779749197566</v>
      </c>
      <c r="S23" s="41">
        <v>3.7675645524007209</v>
      </c>
      <c r="T23" s="41">
        <v>8.7376121322470137</v>
      </c>
      <c r="U23" s="41">
        <v>13.176449748367061</v>
      </c>
      <c r="V23" s="41">
        <v>15.117302355813674</v>
      </c>
      <c r="W23" s="41">
        <v>17.454083731583815</v>
      </c>
      <c r="X23" s="41">
        <v>14.732869051013681</v>
      </c>
      <c r="Y23" s="41">
        <v>8.0632245802695</v>
      </c>
    </row>
    <row r="24" spans="1:25" x14ac:dyDescent="0.25">
      <c r="B24" s="4" t="s">
        <v>10</v>
      </c>
      <c r="C24" s="41">
        <v>0</v>
      </c>
      <c r="D24" s="41">
        <v>32.264863427114385</v>
      </c>
      <c r="E24" s="41">
        <v>50.854380725449793</v>
      </c>
      <c r="F24" s="41">
        <v>65.024628385708979</v>
      </c>
      <c r="G24" s="41">
        <v>80.311408384158497</v>
      </c>
      <c r="H24" s="41">
        <v>78.499544616921469</v>
      </c>
      <c r="I24" s="41">
        <v>85.887320928491093</v>
      </c>
      <c r="J24" s="41">
        <v>83.010851545565927</v>
      </c>
      <c r="K24" s="41">
        <v>98.523495041490321</v>
      </c>
      <c r="L24" s="41">
        <v>121.20884123427713</v>
      </c>
      <c r="N24" s="8"/>
      <c r="O24" s="8" t="s">
        <v>10</v>
      </c>
      <c r="P24" s="41">
        <v>0</v>
      </c>
      <c r="Q24" s="41">
        <v>1.8494612700630031</v>
      </c>
      <c r="R24" s="41">
        <v>3.6840487251611065</v>
      </c>
      <c r="S24" s="41">
        <v>1.3359871243553676</v>
      </c>
      <c r="T24" s="41">
        <v>3.362011979577789</v>
      </c>
      <c r="U24" s="41">
        <v>11.482594493455045</v>
      </c>
      <c r="V24" s="41">
        <v>15.58962581769479</v>
      </c>
      <c r="W24" s="41">
        <v>10.726091393293624</v>
      </c>
      <c r="X24" s="41">
        <v>15.640413773051346</v>
      </c>
      <c r="Y24" s="41">
        <v>2.8272525387241294</v>
      </c>
    </row>
    <row r="25" spans="1:25" x14ac:dyDescent="0.25">
      <c r="B25" s="4" t="s">
        <v>11</v>
      </c>
      <c r="C25" s="41">
        <v>0</v>
      </c>
      <c r="D25" s="41">
        <v>35.079393310516394</v>
      </c>
      <c r="E25" s="41">
        <v>54.675126693451489</v>
      </c>
      <c r="F25" s="41">
        <v>59.173461336179656</v>
      </c>
      <c r="G25" s="41">
        <v>82.779938382236722</v>
      </c>
      <c r="H25" s="41">
        <v>82.064645486883421</v>
      </c>
      <c r="I25" s="41">
        <v>92.25659297930072</v>
      </c>
      <c r="J25" s="41">
        <v>106.58139135816312</v>
      </c>
      <c r="K25" s="41">
        <v>114.51948729042915</v>
      </c>
      <c r="L25" s="41">
        <v>125.80274451190473</v>
      </c>
      <c r="N25" s="8"/>
      <c r="O25" s="8" t="s">
        <v>11</v>
      </c>
      <c r="P25" s="41">
        <v>0</v>
      </c>
      <c r="Q25" s="41">
        <v>3.8949577660196564</v>
      </c>
      <c r="R25" s="41">
        <v>3.9115785311092361</v>
      </c>
      <c r="S25" s="41">
        <v>15.018945478847955</v>
      </c>
      <c r="T25" s="41">
        <v>6.5399914512262614</v>
      </c>
      <c r="U25" s="41">
        <v>8.5942179576678939</v>
      </c>
      <c r="V25" s="41">
        <v>7.1233936812929626</v>
      </c>
      <c r="W25" s="41">
        <v>9.8476101361522659</v>
      </c>
      <c r="X25" s="41">
        <v>11.544366047933282</v>
      </c>
      <c r="Y25" s="41">
        <v>6.0061469861405499</v>
      </c>
    </row>
    <row r="26" spans="1:25" x14ac:dyDescent="0.25">
      <c r="B26" s="4" t="s">
        <v>12</v>
      </c>
      <c r="C26" s="41">
        <v>0</v>
      </c>
      <c r="D26" s="41">
        <v>33.634326547912536</v>
      </c>
      <c r="E26" s="41">
        <v>52.839458574735808</v>
      </c>
      <c r="F26" s="41">
        <v>67.349028695793649</v>
      </c>
      <c r="G26" s="41">
        <v>84.867496186910202</v>
      </c>
      <c r="H26" s="41">
        <v>73.962202815326179</v>
      </c>
      <c r="I26" s="41">
        <v>92.228216152627695</v>
      </c>
      <c r="J26" s="41">
        <v>104.21429486060181</v>
      </c>
      <c r="K26" s="41">
        <v>106.04952223503589</v>
      </c>
      <c r="L26" s="41">
        <v>118.01913328083867</v>
      </c>
      <c r="N26" s="8"/>
      <c r="O26" s="8" t="s">
        <v>12</v>
      </c>
      <c r="P26" s="41">
        <v>0</v>
      </c>
      <c r="Q26" s="41">
        <v>3.3697072149471508</v>
      </c>
      <c r="R26" s="41">
        <v>8.381055176678311</v>
      </c>
      <c r="S26" s="41">
        <v>1.7635464359323254</v>
      </c>
      <c r="T26" s="41">
        <v>5.032727855038269</v>
      </c>
      <c r="U26" s="41">
        <v>12.893498626455246</v>
      </c>
      <c r="V26" s="41">
        <v>6.3635168754955629</v>
      </c>
      <c r="W26" s="41">
        <v>5.9176582854906519</v>
      </c>
      <c r="X26" s="41">
        <v>7.5147404970814673</v>
      </c>
      <c r="Y26" s="41">
        <v>2.7246673707979228</v>
      </c>
    </row>
    <row r="27" spans="1:25" x14ac:dyDescent="0.25">
      <c r="B27" s="4" t="s">
        <v>13</v>
      </c>
      <c r="C27" s="41">
        <v>0</v>
      </c>
      <c r="D27" s="41">
        <v>29.643012387813759</v>
      </c>
      <c r="E27" s="41">
        <v>53.928677851955023</v>
      </c>
      <c r="F27" s="41">
        <v>68.397509270947623</v>
      </c>
      <c r="G27" s="41">
        <v>77.407296507355213</v>
      </c>
      <c r="H27" s="41">
        <v>86.448188873156184</v>
      </c>
      <c r="I27" s="41">
        <v>75.614068556275896</v>
      </c>
      <c r="J27" s="41">
        <v>104.11533048865799</v>
      </c>
      <c r="K27" s="41">
        <v>110.36185053810732</v>
      </c>
      <c r="L27" s="41">
        <v>121.05459239578255</v>
      </c>
      <c r="N27" s="8"/>
      <c r="O27" s="8" t="s">
        <v>13</v>
      </c>
      <c r="P27" s="41">
        <v>0</v>
      </c>
      <c r="Q27" s="41">
        <v>5.1195391985241985</v>
      </c>
      <c r="R27" s="41">
        <v>4.657011776559445</v>
      </c>
      <c r="S27" s="41">
        <v>1.7024210013519607</v>
      </c>
      <c r="T27" s="41">
        <v>4.7115300528184774</v>
      </c>
      <c r="U27" s="41">
        <v>6.0498881549863075</v>
      </c>
      <c r="V27" s="41">
        <v>32.362105722682031</v>
      </c>
      <c r="W27" s="41">
        <v>11.681453522484388</v>
      </c>
      <c r="X27" s="41">
        <v>8.4376205152317088</v>
      </c>
      <c r="Y27" s="41">
        <v>9.0912222682518546</v>
      </c>
    </row>
    <row r="28" spans="1:25" x14ac:dyDescent="0.25">
      <c r="N28" s="8"/>
    </row>
    <row r="29" spans="1:25" ht="15.75" x14ac:dyDescent="0.25">
      <c r="A29" s="46" t="s">
        <v>102</v>
      </c>
      <c r="B29" s="47"/>
      <c r="C29" s="47"/>
    </row>
    <row r="30" spans="1:25" x14ac:dyDescent="0.25">
      <c r="B30" t="s">
        <v>98</v>
      </c>
    </row>
    <row r="31" spans="1:25" x14ac:dyDescent="0.25">
      <c r="A31" s="48" t="s">
        <v>107</v>
      </c>
      <c r="B31" s="43"/>
      <c r="C31" s="43"/>
    </row>
    <row r="32" spans="1:25" x14ac:dyDescent="0.25">
      <c r="A32" s="45" t="s">
        <v>100</v>
      </c>
      <c r="B32" s="45"/>
      <c r="C32" s="45">
        <v>0</v>
      </c>
      <c r="D32" s="45">
        <v>6</v>
      </c>
      <c r="E32" s="45">
        <v>12</v>
      </c>
      <c r="F32" s="45">
        <v>18</v>
      </c>
      <c r="G32" s="45">
        <v>24</v>
      </c>
      <c r="H32" s="45">
        <v>48</v>
      </c>
      <c r="I32" s="45">
        <v>72</v>
      </c>
      <c r="J32" s="45">
        <v>78</v>
      </c>
      <c r="K32" s="45">
        <v>84</v>
      </c>
      <c r="L32" s="45">
        <v>90</v>
      </c>
      <c r="M32" s="45">
        <v>96</v>
      </c>
      <c r="N32" s="45">
        <v>120</v>
      </c>
      <c r="O32" s="45">
        <v>144</v>
      </c>
    </row>
    <row r="33" spans="1:15" x14ac:dyDescent="0.25">
      <c r="B33" t="s">
        <v>14</v>
      </c>
      <c r="C33" s="41">
        <v>0</v>
      </c>
      <c r="D33" s="41">
        <v>37.640307323996119</v>
      </c>
      <c r="E33" s="41">
        <v>56.577660457318721</v>
      </c>
      <c r="F33" s="41">
        <v>66.421313095801906</v>
      </c>
      <c r="G33" s="41">
        <v>60.096147956595665</v>
      </c>
      <c r="H33" s="41">
        <v>76.238067811068234</v>
      </c>
      <c r="I33" s="41">
        <v>82.070550649831475</v>
      </c>
      <c r="J33" s="41">
        <v>72.337934654342064</v>
      </c>
      <c r="K33" s="41">
        <v>9.0547847905154839</v>
      </c>
      <c r="L33" s="41">
        <v>5.1954274339592521</v>
      </c>
      <c r="M33" s="41">
        <v>3.9714200848106223</v>
      </c>
      <c r="N33" s="41">
        <v>4.6890771232740871</v>
      </c>
      <c r="O33" s="41">
        <v>1.3493872065936277</v>
      </c>
    </row>
    <row r="34" spans="1:15" x14ac:dyDescent="0.25">
      <c r="B34" t="s">
        <v>103</v>
      </c>
      <c r="C34" s="41">
        <v>0</v>
      </c>
      <c r="D34" s="41">
        <v>45.762113606037559</v>
      </c>
      <c r="E34" s="41">
        <v>51.802158150563741</v>
      </c>
      <c r="F34" s="41">
        <v>53.12410002841176</v>
      </c>
      <c r="G34" s="41">
        <v>59.813882802273696</v>
      </c>
      <c r="H34" s="41">
        <v>71.203502052819388</v>
      </c>
      <c r="I34" s="41">
        <v>92.661675835913002</v>
      </c>
      <c r="J34" s="41">
        <v>76.069751962683696</v>
      </c>
      <c r="K34" s="41">
        <v>16.721812917797187</v>
      </c>
      <c r="L34" s="41">
        <v>4.8685334642521845</v>
      </c>
      <c r="M34" s="41">
        <v>4.5463097822658058</v>
      </c>
      <c r="N34" s="41">
        <v>4.1761365441292639</v>
      </c>
      <c r="O34" s="41">
        <v>0</v>
      </c>
    </row>
    <row r="35" spans="1:15" x14ac:dyDescent="0.25">
      <c r="B35" t="s">
        <v>104</v>
      </c>
      <c r="C35" s="41">
        <v>0</v>
      </c>
      <c r="D35" s="41">
        <v>43.891835084698293</v>
      </c>
      <c r="E35" s="41">
        <v>54.152895826727836</v>
      </c>
      <c r="F35" s="41">
        <v>59.124809937567086</v>
      </c>
      <c r="G35" s="41">
        <v>52.459730199827995</v>
      </c>
      <c r="H35" s="41">
        <v>65.228415053084859</v>
      </c>
      <c r="I35" s="41">
        <v>89.215731124324847</v>
      </c>
      <c r="J35" s="41">
        <v>80.786407467496701</v>
      </c>
      <c r="K35" s="41">
        <v>8.8772224688654902</v>
      </c>
      <c r="L35" s="41">
        <v>6.5936647081153099</v>
      </c>
      <c r="M35" s="41">
        <v>5.3140284746502138</v>
      </c>
      <c r="N35" s="41">
        <v>4.7527612427664705</v>
      </c>
      <c r="O35" s="41">
        <v>0</v>
      </c>
    </row>
    <row r="36" spans="1:15" x14ac:dyDescent="0.25">
      <c r="B36" t="s">
        <v>105</v>
      </c>
      <c r="C36" s="41">
        <v>0</v>
      </c>
      <c r="D36" s="41">
        <v>44.808423452947316</v>
      </c>
      <c r="E36" s="41">
        <v>55.169479437915108</v>
      </c>
      <c r="F36" s="41">
        <v>64.708359518662647</v>
      </c>
      <c r="G36" s="41">
        <v>62.494209770214432</v>
      </c>
      <c r="H36" s="41">
        <v>74.716624038946847</v>
      </c>
      <c r="I36" s="41">
        <v>92.084546090531489</v>
      </c>
      <c r="J36" s="41">
        <v>92.048154494805544</v>
      </c>
      <c r="K36" s="41">
        <v>18.021820694109152</v>
      </c>
      <c r="L36" s="41">
        <v>6.3574380816317495</v>
      </c>
      <c r="M36" s="41">
        <v>7.0286581138270821</v>
      </c>
      <c r="N36" s="41">
        <v>4.2058462832592207</v>
      </c>
      <c r="O36" s="41">
        <v>0</v>
      </c>
    </row>
    <row r="37" spans="1:15" x14ac:dyDescent="0.25">
      <c r="B37" t="s">
        <v>106</v>
      </c>
      <c r="C37" s="41">
        <v>0</v>
      </c>
      <c r="D37" s="41">
        <v>48.987946117327134</v>
      </c>
      <c r="E37" s="41">
        <v>53.540153084842963</v>
      </c>
      <c r="F37" s="41">
        <v>62.81949281216955</v>
      </c>
      <c r="G37" s="41">
        <v>55.388735478177971</v>
      </c>
      <c r="H37" s="41">
        <v>91.216191555338085</v>
      </c>
      <c r="I37" s="41">
        <v>98.694493163157972</v>
      </c>
      <c r="J37" s="41">
        <v>88.112288477581956</v>
      </c>
      <c r="K37" s="41">
        <v>18.325627311782817</v>
      </c>
      <c r="L37" s="41">
        <v>5.3099279953396641</v>
      </c>
      <c r="M37" s="41">
        <v>6.9638795815219048</v>
      </c>
      <c r="N37" s="41">
        <v>3.5215004347852115</v>
      </c>
      <c r="O37" s="41">
        <v>0</v>
      </c>
    </row>
    <row r="39" spans="1:15" x14ac:dyDescent="0.25">
      <c r="A39" s="48" t="s">
        <v>99</v>
      </c>
    </row>
    <row r="40" spans="1:15" x14ac:dyDescent="0.25">
      <c r="A40" s="45" t="s">
        <v>100</v>
      </c>
      <c r="B40" s="45"/>
      <c r="C40" s="45">
        <v>0</v>
      </c>
      <c r="D40" s="45">
        <v>6</v>
      </c>
      <c r="E40" s="45">
        <v>12</v>
      </c>
      <c r="F40" s="45">
        <v>18</v>
      </c>
      <c r="G40" s="45">
        <v>24</v>
      </c>
      <c r="H40" s="45">
        <v>48</v>
      </c>
      <c r="I40" s="45">
        <v>72</v>
      </c>
      <c r="J40" s="45">
        <v>78</v>
      </c>
      <c r="K40" s="45">
        <v>84</v>
      </c>
      <c r="L40" s="45">
        <v>90</v>
      </c>
      <c r="M40" s="45">
        <v>96</v>
      </c>
      <c r="N40" s="45">
        <v>120</v>
      </c>
      <c r="O40" s="45">
        <v>144</v>
      </c>
    </row>
    <row r="41" spans="1:15" x14ac:dyDescent="0.25">
      <c r="B41" t="s">
        <v>14</v>
      </c>
      <c r="C41" s="41">
        <v>0</v>
      </c>
      <c r="D41" s="41">
        <v>1.2239777205266371</v>
      </c>
      <c r="E41" s="41">
        <v>0.23467194778852024</v>
      </c>
      <c r="F41" s="41">
        <v>9.5832410854230172</v>
      </c>
      <c r="G41" s="41">
        <v>9.3040593173135857</v>
      </c>
      <c r="H41" s="41">
        <v>5.273409015817017</v>
      </c>
      <c r="I41" s="41">
        <v>8.2281699939885993</v>
      </c>
      <c r="J41" s="41">
        <v>7.656261683798216</v>
      </c>
      <c r="K41" s="41">
        <v>5.4371678298157589</v>
      </c>
      <c r="L41" s="41">
        <v>1.5689110726485742</v>
      </c>
      <c r="M41" s="41">
        <v>2.2030320687186773</v>
      </c>
      <c r="N41" s="41">
        <v>1.1761425321054784</v>
      </c>
      <c r="O41" s="41">
        <v>2.3372072009036042</v>
      </c>
    </row>
    <row r="42" spans="1:15" x14ac:dyDescent="0.25">
      <c r="B42" t="s">
        <v>103</v>
      </c>
      <c r="C42" s="41">
        <v>0</v>
      </c>
      <c r="D42" s="41">
        <v>1.1911009803017221</v>
      </c>
      <c r="E42" s="41">
        <v>9.9362253011320583</v>
      </c>
      <c r="F42" s="41">
        <v>10.006747058174126</v>
      </c>
      <c r="G42" s="41">
        <v>5.6550124703526752</v>
      </c>
      <c r="H42" s="41">
        <v>10.694948596739296</v>
      </c>
      <c r="I42" s="41">
        <v>4.6014480167126441</v>
      </c>
      <c r="J42" s="41">
        <v>11.158749379339177</v>
      </c>
      <c r="K42" s="41">
        <v>7.4798527733614941</v>
      </c>
      <c r="L42" s="41">
        <v>2.6950282146530804</v>
      </c>
      <c r="M42" s="41">
        <v>1.7440046724293956</v>
      </c>
      <c r="N42" s="41">
        <v>1.0792641692414247</v>
      </c>
      <c r="O42" s="41">
        <v>0</v>
      </c>
    </row>
    <row r="43" spans="1:15" x14ac:dyDescent="0.25">
      <c r="B43" t="s">
        <v>104</v>
      </c>
      <c r="C43" s="41">
        <v>0</v>
      </c>
      <c r="D43" s="41">
        <v>4.6866497738928228</v>
      </c>
      <c r="E43" s="41">
        <v>11.206301285705218</v>
      </c>
      <c r="F43" s="41">
        <v>14.97239644663599</v>
      </c>
      <c r="G43" s="41">
        <v>2.3163812194508706</v>
      </c>
      <c r="H43" s="41">
        <v>10.748913470935449</v>
      </c>
      <c r="I43" s="41">
        <v>10.168774091875795</v>
      </c>
      <c r="J43" s="41">
        <v>10.973476172594189</v>
      </c>
      <c r="K43" s="41">
        <v>4.5558508166091256</v>
      </c>
      <c r="L43" s="41">
        <v>0.16980855740786208</v>
      </c>
      <c r="M43" s="41">
        <v>1.0786784207493558</v>
      </c>
      <c r="N43" s="41">
        <v>1.7935625807097524</v>
      </c>
      <c r="O43" s="41">
        <v>0</v>
      </c>
    </row>
    <row r="44" spans="1:15" x14ac:dyDescent="0.25">
      <c r="B44" t="s">
        <v>105</v>
      </c>
      <c r="C44" s="41">
        <v>0</v>
      </c>
      <c r="D44" s="41">
        <v>5.6593721970713036</v>
      </c>
      <c r="E44" s="41">
        <v>10.275745089508442</v>
      </c>
      <c r="F44" s="41">
        <v>1.4203401957249526</v>
      </c>
      <c r="G44" s="41">
        <v>7.6837080957808146</v>
      </c>
      <c r="H44" s="41">
        <v>8.7091499431913189</v>
      </c>
      <c r="I44" s="41">
        <v>10.510147092524193</v>
      </c>
      <c r="J44" s="41">
        <v>8.9760755307242732</v>
      </c>
      <c r="K44" s="41">
        <v>6.1153990733754595</v>
      </c>
      <c r="L44" s="41">
        <v>1.5455217454869252</v>
      </c>
      <c r="M44" s="41">
        <v>0.13679458251447602</v>
      </c>
      <c r="N44" s="41">
        <v>0.58195652528801634</v>
      </c>
      <c r="O44" s="41">
        <v>0</v>
      </c>
    </row>
    <row r="45" spans="1:15" x14ac:dyDescent="0.25">
      <c r="B45" t="s">
        <v>106</v>
      </c>
      <c r="C45" s="41">
        <v>0</v>
      </c>
      <c r="D45" s="41">
        <v>3.5604402969433493</v>
      </c>
      <c r="E45" s="41">
        <v>19.833218151887131</v>
      </c>
      <c r="F45" s="41">
        <v>4.8726168804485273</v>
      </c>
      <c r="G45" s="41">
        <v>12.707189246369333</v>
      </c>
      <c r="H45" s="41">
        <v>7.129062453076271</v>
      </c>
      <c r="I45" s="41">
        <v>2.9997055841196265</v>
      </c>
      <c r="J45" s="41">
        <v>2.3594705847430615</v>
      </c>
      <c r="K45" s="41">
        <v>12.279740117304804</v>
      </c>
      <c r="L45" s="41">
        <v>3.1636329319884831</v>
      </c>
      <c r="M45" s="41">
        <v>0.22341344290246265</v>
      </c>
      <c r="N45" s="41">
        <v>2.9377475124100818</v>
      </c>
      <c r="O45" s="41"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8"/>
  <sheetViews>
    <sheetView topLeftCell="A53" workbookViewId="0">
      <selection activeCell="K20" sqref="K20"/>
    </sheetView>
  </sheetViews>
  <sheetFormatPr defaultRowHeight="15" x14ac:dyDescent="0.25"/>
  <cols>
    <col min="1" max="1" width="11.5703125" bestFit="1" customWidth="1"/>
    <col min="2" max="2" width="12.5703125" customWidth="1"/>
  </cols>
  <sheetData>
    <row r="1" spans="1:19" s="8" customFormat="1" ht="15.75" x14ac:dyDescent="0.25">
      <c r="A1" s="46" t="s">
        <v>101</v>
      </c>
      <c r="B1" s="47"/>
      <c r="C1" s="47"/>
    </row>
    <row r="2" spans="1:19" s="8" customFormat="1" x14ac:dyDescent="0.25">
      <c r="A2" s="52" t="s">
        <v>111</v>
      </c>
      <c r="B2" s="53"/>
      <c r="C2" s="53"/>
      <c r="D2" s="52" t="s">
        <v>179</v>
      </c>
      <c r="K2" s="52" t="s">
        <v>181</v>
      </c>
      <c r="N2"/>
      <c r="P2"/>
      <c r="Q2"/>
      <c r="R2"/>
    </row>
    <row r="3" spans="1:19" x14ac:dyDescent="0.25">
      <c r="A3" s="50" t="s">
        <v>100</v>
      </c>
      <c r="B3" s="51"/>
      <c r="C3" s="51">
        <v>0</v>
      </c>
      <c r="D3" s="51">
        <v>3</v>
      </c>
      <c r="E3" s="51">
        <v>9</v>
      </c>
      <c r="F3" s="51">
        <v>21</v>
      </c>
      <c r="G3" s="51">
        <v>45</v>
      </c>
      <c r="H3" s="51">
        <v>69</v>
      </c>
      <c r="I3" s="51">
        <v>96</v>
      </c>
      <c r="K3" s="50" t="s">
        <v>100</v>
      </c>
      <c r="L3" s="51"/>
      <c r="M3" s="51">
        <v>0</v>
      </c>
      <c r="N3" s="51">
        <v>3</v>
      </c>
      <c r="O3" s="51">
        <v>9</v>
      </c>
      <c r="P3" s="51">
        <v>21</v>
      </c>
      <c r="Q3" s="51">
        <v>45</v>
      </c>
      <c r="R3" s="51">
        <v>69</v>
      </c>
      <c r="S3" s="51">
        <v>96</v>
      </c>
    </row>
    <row r="4" spans="1:19" x14ac:dyDescent="0.25">
      <c r="A4" s="5"/>
      <c r="B4" t="s">
        <v>14</v>
      </c>
      <c r="C4" s="41">
        <v>0</v>
      </c>
      <c r="D4" s="41">
        <v>7.5663898808229693</v>
      </c>
      <c r="E4" s="41">
        <v>16.989985533832439</v>
      </c>
      <c r="F4" s="41">
        <v>35.313638552206122</v>
      </c>
      <c r="G4" s="41">
        <v>34.84937527371347</v>
      </c>
      <c r="H4" s="41">
        <v>39.748948104848829</v>
      </c>
      <c r="I4" s="41">
        <v>39.633165265578505</v>
      </c>
      <c r="J4" s="41"/>
      <c r="K4" s="41"/>
      <c r="L4" s="41" t="s">
        <v>6</v>
      </c>
      <c r="M4" s="41">
        <v>0</v>
      </c>
      <c r="N4" s="41">
        <v>3.7059293729265961</v>
      </c>
      <c r="O4" s="41">
        <v>1.6155009679542061</v>
      </c>
      <c r="P4" s="41">
        <v>1.9547540797856799</v>
      </c>
      <c r="Q4" s="41">
        <v>1.9223959512157593</v>
      </c>
      <c r="R4" s="41">
        <v>3.989878167659676</v>
      </c>
      <c r="S4" s="41">
        <v>3.377979323604785</v>
      </c>
    </row>
    <row r="5" spans="1:19" x14ac:dyDescent="0.25">
      <c r="A5" s="8"/>
      <c r="B5" t="s">
        <v>15</v>
      </c>
      <c r="C5" s="41">
        <v>0</v>
      </c>
      <c r="D5" s="41">
        <v>4.7204124557119753</v>
      </c>
      <c r="E5" s="41">
        <v>14.027210748491717</v>
      </c>
      <c r="F5" s="41">
        <v>35.633383705674767</v>
      </c>
      <c r="G5" s="41">
        <v>39.995835754766176</v>
      </c>
      <c r="H5" s="41">
        <v>42.339366853600666</v>
      </c>
      <c r="I5" s="41">
        <v>51.527965980975104</v>
      </c>
      <c r="J5" s="41"/>
      <c r="K5" s="41"/>
      <c r="L5" s="41" t="s">
        <v>9</v>
      </c>
      <c r="M5" s="41">
        <v>0</v>
      </c>
      <c r="N5" s="41">
        <v>1.5750799013173047</v>
      </c>
      <c r="O5" s="41">
        <v>0.81173009709715793</v>
      </c>
      <c r="P5" s="41">
        <v>6.8203598607688161</v>
      </c>
      <c r="Q5" s="41">
        <v>1.9655980802150872</v>
      </c>
      <c r="R5" s="41">
        <v>5.5069105698731224</v>
      </c>
      <c r="S5" s="41">
        <v>4.0282439794759828</v>
      </c>
    </row>
    <row r="6" spans="1:19" x14ac:dyDescent="0.25">
      <c r="A6" s="8"/>
      <c r="B6" t="s">
        <v>16</v>
      </c>
      <c r="C6" s="41">
        <v>0</v>
      </c>
      <c r="D6" s="41">
        <v>7.2796194119520399</v>
      </c>
      <c r="E6" s="41">
        <v>14.698211813746063</v>
      </c>
      <c r="F6" s="41">
        <v>41.301847464308544</v>
      </c>
      <c r="G6" s="41">
        <v>39.15828656062574</v>
      </c>
      <c r="H6" s="41">
        <v>43.381475124237106</v>
      </c>
      <c r="I6" s="41">
        <v>50.957133820943348</v>
      </c>
      <c r="J6" s="41"/>
      <c r="K6" s="41"/>
      <c r="L6" s="41" t="s">
        <v>10</v>
      </c>
      <c r="M6" s="41">
        <v>0</v>
      </c>
      <c r="N6" s="41">
        <v>4.273294450357489</v>
      </c>
      <c r="O6" s="41">
        <v>2.9036354381806206</v>
      </c>
      <c r="P6" s="41">
        <v>0.87526078099767679</v>
      </c>
      <c r="Q6" s="41">
        <v>7.3985880448792303</v>
      </c>
      <c r="R6" s="41">
        <v>0.88553217948947471</v>
      </c>
      <c r="S6" s="41">
        <v>7.0184978596071987</v>
      </c>
    </row>
    <row r="7" spans="1:19" x14ac:dyDescent="0.25">
      <c r="A7" s="8"/>
      <c r="B7" t="s">
        <v>17</v>
      </c>
      <c r="C7" s="41">
        <v>0</v>
      </c>
      <c r="D7" s="41">
        <v>4.7580165199967546</v>
      </c>
      <c r="E7" s="41">
        <v>15.565966025098527</v>
      </c>
      <c r="F7" s="41">
        <v>42.692738468183869</v>
      </c>
      <c r="G7" s="41">
        <v>40.763267827268734</v>
      </c>
      <c r="H7" s="41">
        <v>47.104644765364263</v>
      </c>
      <c r="I7" s="41">
        <v>55.595173301491535</v>
      </c>
      <c r="J7" s="41"/>
      <c r="K7" s="41"/>
      <c r="L7" s="41" t="s">
        <v>11</v>
      </c>
      <c r="M7" s="41">
        <v>0</v>
      </c>
      <c r="N7" s="41">
        <v>1.9691105194659217</v>
      </c>
      <c r="O7" s="41">
        <v>1.592748115183406</v>
      </c>
      <c r="P7" s="41">
        <v>1.868963436665378</v>
      </c>
      <c r="Q7" s="41">
        <v>3.625467135881721</v>
      </c>
      <c r="R7" s="41">
        <v>7.5857381734945442</v>
      </c>
      <c r="S7" s="41">
        <v>3.8946603618624063</v>
      </c>
    </row>
    <row r="8" spans="1:19" x14ac:dyDescent="0.25">
      <c r="A8" s="8"/>
      <c r="B8" t="s">
        <v>18</v>
      </c>
      <c r="C8" s="41">
        <v>0</v>
      </c>
      <c r="D8" s="41">
        <v>4.7862016269086816</v>
      </c>
      <c r="E8" s="41">
        <v>16.65441534085285</v>
      </c>
      <c r="F8" s="41">
        <v>43.286991049016052</v>
      </c>
      <c r="G8" s="41">
        <v>44.455776533538675</v>
      </c>
      <c r="H8" s="41">
        <v>49.117511069839431</v>
      </c>
      <c r="I8" s="41">
        <v>54.974167724654841</v>
      </c>
      <c r="J8" s="41"/>
      <c r="K8" s="41"/>
      <c r="L8" s="41" t="s">
        <v>12</v>
      </c>
      <c r="M8" s="41">
        <v>0</v>
      </c>
      <c r="N8" s="41">
        <v>3.2840396124136664</v>
      </c>
      <c r="O8" s="41">
        <v>0.36294175950256347</v>
      </c>
      <c r="P8" s="41">
        <v>2.0745279313795431</v>
      </c>
      <c r="Q8" s="41">
        <v>5.787599730252948</v>
      </c>
      <c r="R8" s="41">
        <v>4.9247014102712026</v>
      </c>
      <c r="S8" s="41">
        <v>5.787707531102682</v>
      </c>
    </row>
    <row r="9" spans="1:19" x14ac:dyDescent="0.25">
      <c r="A9" s="8"/>
      <c r="B9" t="s">
        <v>19</v>
      </c>
      <c r="C9" s="41">
        <v>0</v>
      </c>
      <c r="D9" s="41">
        <v>4.7672137411502726</v>
      </c>
      <c r="E9" s="41">
        <v>14.078605831142136</v>
      </c>
      <c r="F9" s="41">
        <v>41.706146817198935</v>
      </c>
      <c r="G9" s="41">
        <v>39.512093658114914</v>
      </c>
      <c r="H9" s="41">
        <v>44.714321089326567</v>
      </c>
      <c r="I9" s="41">
        <v>50.358421740055512</v>
      </c>
      <c r="J9" s="41"/>
      <c r="K9" s="41"/>
      <c r="L9" s="41" t="s">
        <v>13</v>
      </c>
      <c r="M9" s="41">
        <v>0</v>
      </c>
      <c r="N9" s="41">
        <v>2.8110056163981656</v>
      </c>
      <c r="O9" s="41">
        <v>2.9122922169734471</v>
      </c>
      <c r="P9" s="41">
        <v>0.39895287942029006</v>
      </c>
      <c r="Q9" s="41">
        <v>0.84240415551280468</v>
      </c>
      <c r="R9" s="41">
        <v>3.4241071005760415</v>
      </c>
      <c r="S9" s="41">
        <v>4.3034337934103801</v>
      </c>
    </row>
    <row r="10" spans="1:19" x14ac:dyDescent="0.25">
      <c r="I10" s="8"/>
    </row>
    <row r="11" spans="1:19" x14ac:dyDescent="0.25">
      <c r="A11" s="52" t="s">
        <v>112</v>
      </c>
      <c r="B11" s="53"/>
      <c r="C11" s="53"/>
      <c r="D11" s="52" t="s">
        <v>179</v>
      </c>
      <c r="E11" s="8"/>
      <c r="F11" s="8"/>
      <c r="G11" s="8"/>
      <c r="H11" s="8"/>
      <c r="I11" s="8"/>
      <c r="K11" s="52" t="s">
        <v>181</v>
      </c>
      <c r="L11" s="8"/>
      <c r="M11" s="8"/>
      <c r="N11" s="8"/>
      <c r="O11" s="8"/>
      <c r="P11" s="8"/>
      <c r="Q11" s="8"/>
      <c r="R11" s="8"/>
      <c r="S11" s="8"/>
    </row>
    <row r="12" spans="1:19" x14ac:dyDescent="0.25">
      <c r="A12" s="50" t="s">
        <v>100</v>
      </c>
      <c r="B12" s="50"/>
      <c r="C12" s="51">
        <v>0</v>
      </c>
      <c r="D12" s="51">
        <v>3</v>
      </c>
      <c r="E12" s="51">
        <v>9</v>
      </c>
      <c r="F12" s="51">
        <v>21</v>
      </c>
      <c r="G12" s="51">
        <v>45</v>
      </c>
      <c r="H12" s="51">
        <v>69</v>
      </c>
      <c r="I12" s="51">
        <v>96</v>
      </c>
      <c r="K12" s="50" t="s">
        <v>100</v>
      </c>
      <c r="L12" s="51"/>
      <c r="M12" s="51">
        <v>0</v>
      </c>
      <c r="N12" s="51">
        <v>3</v>
      </c>
      <c r="O12" s="51">
        <v>9</v>
      </c>
      <c r="P12" s="51">
        <v>21</v>
      </c>
      <c r="Q12" s="51">
        <v>45</v>
      </c>
      <c r="R12" s="51">
        <v>69</v>
      </c>
      <c r="S12" s="51">
        <v>96</v>
      </c>
    </row>
    <row r="13" spans="1:19" x14ac:dyDescent="0.25">
      <c r="A13" s="8"/>
      <c r="B13" s="8" t="s">
        <v>14</v>
      </c>
      <c r="C13" s="41">
        <v>0</v>
      </c>
      <c r="D13" s="41">
        <v>7.5663898808229693</v>
      </c>
      <c r="E13" s="41">
        <v>16.989985533832439</v>
      </c>
      <c r="F13" s="41">
        <v>35.313638552206122</v>
      </c>
      <c r="G13" s="41">
        <v>34.84937527371347</v>
      </c>
      <c r="H13" s="41">
        <v>39.748948104848836</v>
      </c>
      <c r="I13" s="41">
        <v>39.633165265578505</v>
      </c>
      <c r="J13" s="41"/>
      <c r="K13" s="41"/>
      <c r="L13" s="41" t="s">
        <v>6</v>
      </c>
      <c r="M13" s="41">
        <v>0</v>
      </c>
      <c r="N13" s="41">
        <v>3.7059293729265961</v>
      </c>
      <c r="O13" s="41">
        <v>1.6155009679542061</v>
      </c>
      <c r="P13" s="41">
        <v>1.9547540797856799</v>
      </c>
      <c r="Q13" s="41">
        <v>1.9223959512157593</v>
      </c>
      <c r="R13" s="41">
        <v>3.9898781676596831</v>
      </c>
      <c r="S13" s="41">
        <v>3.377979323604785</v>
      </c>
    </row>
    <row r="14" spans="1:19" x14ac:dyDescent="0.25">
      <c r="A14" s="8"/>
      <c r="B14" s="8" t="s">
        <v>20</v>
      </c>
      <c r="C14" s="41">
        <v>0</v>
      </c>
      <c r="D14" s="41">
        <v>8.0851132775324359</v>
      </c>
      <c r="E14" s="41">
        <v>15.271857260070604</v>
      </c>
      <c r="F14" s="41">
        <v>41.18815762896849</v>
      </c>
      <c r="G14" s="41">
        <v>48.055483281725451</v>
      </c>
      <c r="H14" s="41">
        <v>47.96587462288219</v>
      </c>
      <c r="I14" s="41">
        <v>49.436219511266366</v>
      </c>
      <c r="J14" s="41"/>
      <c r="K14" s="41"/>
      <c r="L14" s="41" t="s">
        <v>9</v>
      </c>
      <c r="M14" s="41">
        <v>0</v>
      </c>
      <c r="N14" s="41">
        <v>1.5277445628109079</v>
      </c>
      <c r="O14" s="41">
        <v>2.2890569667130083</v>
      </c>
      <c r="P14" s="41">
        <v>0.42662745079454689</v>
      </c>
      <c r="Q14" s="41">
        <v>6.5073574249970063</v>
      </c>
      <c r="R14" s="41">
        <v>4.3095613726965079</v>
      </c>
      <c r="S14" s="41">
        <v>4.870274404228315</v>
      </c>
    </row>
    <row r="15" spans="1:19" x14ac:dyDescent="0.25">
      <c r="A15" s="8"/>
      <c r="B15" s="8" t="s">
        <v>21</v>
      </c>
      <c r="C15" s="41">
        <v>0</v>
      </c>
      <c r="D15" s="41">
        <v>9.7354848336463906</v>
      </c>
      <c r="E15" s="41">
        <v>14.182245819082993</v>
      </c>
      <c r="F15" s="41">
        <v>47.187714993332065</v>
      </c>
      <c r="G15" s="41">
        <v>51.620119693472368</v>
      </c>
      <c r="H15" s="41">
        <v>51.986432069926472</v>
      </c>
      <c r="I15" s="41">
        <v>49.476219415580594</v>
      </c>
      <c r="J15" s="41"/>
      <c r="K15" s="41"/>
      <c r="L15" s="41" t="s">
        <v>10</v>
      </c>
      <c r="M15" s="41">
        <v>0</v>
      </c>
      <c r="N15" s="41">
        <v>2.1340394354066041</v>
      </c>
      <c r="O15" s="41">
        <v>2.8195890060937159</v>
      </c>
      <c r="P15" s="41">
        <v>0.8948539820750091</v>
      </c>
      <c r="Q15" s="41">
        <v>4.3715255466913492</v>
      </c>
      <c r="R15" s="41">
        <v>2.5156940516293913</v>
      </c>
      <c r="S15" s="41">
        <v>9.048903036722078E-2</v>
      </c>
    </row>
    <row r="16" spans="1:19" x14ac:dyDescent="0.25">
      <c r="A16" s="8"/>
      <c r="B16" s="8" t="s">
        <v>22</v>
      </c>
      <c r="C16" s="41">
        <v>0</v>
      </c>
      <c r="D16" s="41">
        <v>7.8804332333665306</v>
      </c>
      <c r="E16" s="41">
        <v>18.625140739760063</v>
      </c>
      <c r="F16" s="41">
        <v>45.840904326920885</v>
      </c>
      <c r="G16" s="41">
        <v>54.157253069116109</v>
      </c>
      <c r="H16" s="41">
        <v>57.924522166212796</v>
      </c>
      <c r="I16" s="41">
        <v>53.858736317695332</v>
      </c>
      <c r="J16" s="41"/>
      <c r="K16" s="41"/>
      <c r="L16" s="41" t="s">
        <v>11</v>
      </c>
      <c r="M16" s="41">
        <v>0</v>
      </c>
      <c r="N16" s="41">
        <v>1.7552169880342146</v>
      </c>
      <c r="O16" s="41">
        <v>0.33982684259830981</v>
      </c>
      <c r="P16" s="41">
        <v>1.4548035443680316</v>
      </c>
      <c r="Q16" s="41">
        <v>6.8722790829975127</v>
      </c>
      <c r="R16" s="41">
        <v>2.7894380575777942</v>
      </c>
      <c r="S16" s="41">
        <v>6.0979632131875556</v>
      </c>
    </row>
    <row r="17" spans="1:21" x14ac:dyDescent="0.25">
      <c r="A17" s="8"/>
      <c r="B17" s="8" t="s">
        <v>23</v>
      </c>
      <c r="C17" s="41">
        <v>0</v>
      </c>
      <c r="D17" s="41">
        <v>7.5110769716878867</v>
      </c>
      <c r="E17" s="41">
        <v>16.484057934765051</v>
      </c>
      <c r="F17" s="41">
        <v>46.637014836732781</v>
      </c>
      <c r="G17" s="41">
        <v>48.80083268992567</v>
      </c>
      <c r="H17" s="41">
        <v>51.554229555644838</v>
      </c>
      <c r="I17" s="41">
        <v>57.061648718831172</v>
      </c>
      <c r="J17" s="41"/>
      <c r="K17" s="41"/>
      <c r="L17" s="41" t="s">
        <v>12</v>
      </c>
      <c r="M17" s="41">
        <v>0</v>
      </c>
      <c r="N17" s="41">
        <v>0.95719588131303457</v>
      </c>
      <c r="O17" s="41">
        <v>1.6777617563779708</v>
      </c>
      <c r="P17" s="41">
        <v>1.4435023904800655</v>
      </c>
      <c r="Q17" s="41">
        <v>1.8343373580835687</v>
      </c>
      <c r="R17" s="41">
        <v>7.6589723247378796</v>
      </c>
      <c r="S17" s="41">
        <v>2.6654221545023913</v>
      </c>
    </row>
    <row r="18" spans="1:21" x14ac:dyDescent="0.25">
      <c r="A18" s="8"/>
      <c r="B18" s="8" t="s">
        <v>24</v>
      </c>
      <c r="C18" s="41">
        <v>0</v>
      </c>
      <c r="D18" s="41">
        <v>5.4136738680867156</v>
      </c>
      <c r="E18" s="41">
        <v>14.286495445794586</v>
      </c>
      <c r="F18" s="41">
        <v>46.304853641851196</v>
      </c>
      <c r="G18" s="41">
        <v>56.107807758216097</v>
      </c>
      <c r="H18" s="41">
        <v>52.986920142326085</v>
      </c>
      <c r="I18" s="41">
        <v>53.915945119062087</v>
      </c>
      <c r="J18" s="41"/>
      <c r="K18" s="41"/>
      <c r="L18" s="41" t="s">
        <v>13</v>
      </c>
      <c r="M18" s="41">
        <v>0</v>
      </c>
      <c r="N18" s="41">
        <v>0.72344177226339457</v>
      </c>
      <c r="O18" s="41">
        <v>2.0395227207598428</v>
      </c>
      <c r="P18" s="41">
        <v>0.81611401809977735</v>
      </c>
      <c r="Q18" s="41">
        <v>5.0704736025282582</v>
      </c>
      <c r="R18" s="41">
        <v>5.4616088417356412</v>
      </c>
      <c r="S18" s="41">
        <v>4.19371399735914</v>
      </c>
    </row>
    <row r="19" spans="1:21" x14ac:dyDescent="0.25">
      <c r="A19" s="6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spans="1:21" x14ac:dyDescent="0.25">
      <c r="A20" s="52" t="s">
        <v>113</v>
      </c>
      <c r="B20" s="53"/>
      <c r="C20" s="53"/>
      <c r="D20" s="52" t="s">
        <v>179</v>
      </c>
      <c r="E20" s="8"/>
      <c r="F20" s="8"/>
      <c r="G20" s="8"/>
      <c r="H20" s="8"/>
      <c r="I20" s="8"/>
      <c r="K20" s="52" t="s">
        <v>181</v>
      </c>
      <c r="L20" s="8"/>
      <c r="M20" s="8"/>
      <c r="N20" s="8"/>
      <c r="O20" s="8"/>
      <c r="P20" s="8"/>
      <c r="Q20" s="8"/>
      <c r="R20" s="8"/>
      <c r="S20" s="8"/>
    </row>
    <row r="21" spans="1:21" x14ac:dyDescent="0.25">
      <c r="A21" s="50" t="s">
        <v>100</v>
      </c>
      <c r="B21" s="51"/>
      <c r="C21" s="51">
        <v>0</v>
      </c>
      <c r="D21" s="51">
        <v>3</v>
      </c>
      <c r="E21" s="51">
        <v>9</v>
      </c>
      <c r="F21" s="51">
        <v>21</v>
      </c>
      <c r="G21" s="51">
        <v>45</v>
      </c>
      <c r="H21" s="51">
        <v>69</v>
      </c>
      <c r="I21" s="51">
        <v>96</v>
      </c>
      <c r="K21" s="50" t="s">
        <v>100</v>
      </c>
      <c r="L21" s="51"/>
      <c r="M21" s="51">
        <v>0</v>
      </c>
      <c r="N21" s="51">
        <v>3</v>
      </c>
      <c r="O21" s="51">
        <v>9</v>
      </c>
      <c r="P21" s="51">
        <v>21</v>
      </c>
      <c r="Q21" s="51">
        <v>45</v>
      </c>
      <c r="R21" s="51">
        <v>69</v>
      </c>
      <c r="S21" s="51">
        <v>96</v>
      </c>
    </row>
    <row r="22" spans="1:21" x14ac:dyDescent="0.25">
      <c r="A22" s="8"/>
      <c r="B22" t="s">
        <v>14</v>
      </c>
      <c r="C22" s="41">
        <v>0</v>
      </c>
      <c r="D22" s="41">
        <v>7.5663898808229693</v>
      </c>
      <c r="E22" s="41">
        <v>16.989985533832439</v>
      </c>
      <c r="F22" s="41">
        <v>35.313638552206122</v>
      </c>
      <c r="G22" s="41">
        <v>34.84937527371347</v>
      </c>
      <c r="H22" s="41">
        <v>39.748948104848829</v>
      </c>
      <c r="I22" s="41">
        <v>39.633165265578505</v>
      </c>
      <c r="J22" s="41"/>
      <c r="K22" s="41"/>
      <c r="L22" s="41" t="s">
        <v>6</v>
      </c>
      <c r="M22" s="41">
        <v>0</v>
      </c>
      <c r="N22" s="41">
        <v>3.7059293729265961</v>
      </c>
      <c r="O22" s="41">
        <v>1.6155009679542061</v>
      </c>
      <c r="P22" s="41">
        <v>1.9547540797856799</v>
      </c>
      <c r="Q22" s="41">
        <v>1.9223959512157593</v>
      </c>
      <c r="R22" s="41">
        <v>3.989878167659676</v>
      </c>
      <c r="S22" s="41">
        <v>3.377979323604785</v>
      </c>
    </row>
    <row r="23" spans="1:21" x14ac:dyDescent="0.25">
      <c r="A23" s="8"/>
      <c r="B23" t="s">
        <v>114</v>
      </c>
      <c r="C23" s="41">
        <v>0</v>
      </c>
      <c r="D23" s="41">
        <v>5.3030104469205819</v>
      </c>
      <c r="E23" s="41">
        <v>12.098322978245859</v>
      </c>
      <c r="F23" s="41">
        <v>50.579920418180961</v>
      </c>
      <c r="G23" s="41">
        <v>48.819165285613472</v>
      </c>
      <c r="H23" s="41">
        <v>47.862996427066491</v>
      </c>
      <c r="I23" s="41">
        <v>57.285530529543507</v>
      </c>
      <c r="J23" s="41"/>
      <c r="K23" s="41"/>
      <c r="L23" s="41" t="s">
        <v>9</v>
      </c>
      <c r="M23" s="41">
        <v>0</v>
      </c>
      <c r="N23" s="41">
        <v>0.66047348873162404</v>
      </c>
      <c r="O23" s="41">
        <v>6.2088893496228899</v>
      </c>
      <c r="P23" s="41">
        <v>5.9235885730012185</v>
      </c>
      <c r="Q23" s="41">
        <v>6.8254485380342871</v>
      </c>
      <c r="R23" s="41">
        <v>3.6762637625884622</v>
      </c>
      <c r="S23" s="41">
        <v>4.5545097987780476</v>
      </c>
    </row>
    <row r="24" spans="1:21" x14ac:dyDescent="0.25">
      <c r="A24" s="8"/>
      <c r="B24" t="s">
        <v>115</v>
      </c>
      <c r="C24" s="41">
        <v>0</v>
      </c>
      <c r="D24" s="41">
        <v>5.2986581672247492</v>
      </c>
      <c r="E24" s="41">
        <v>15.109673781308061</v>
      </c>
      <c r="F24" s="41">
        <v>51.186875051097182</v>
      </c>
      <c r="G24" s="41">
        <v>47.313843521267074</v>
      </c>
      <c r="H24" s="41">
        <v>51.793476700205794</v>
      </c>
      <c r="I24" s="41">
        <v>53.035858613991117</v>
      </c>
      <c r="J24" s="41"/>
      <c r="K24" s="41"/>
      <c r="L24" s="41" t="s">
        <v>10</v>
      </c>
      <c r="M24" s="41">
        <v>0</v>
      </c>
      <c r="N24" s="41">
        <v>4.3670714403740991</v>
      </c>
      <c r="O24" s="41">
        <v>3.831027482918373</v>
      </c>
      <c r="P24" s="41">
        <v>4.6692007952499228</v>
      </c>
      <c r="Q24" s="41">
        <v>7.4168180389769907</v>
      </c>
      <c r="R24" s="41">
        <v>6.0246482896395115</v>
      </c>
      <c r="S24" s="41">
        <v>3.6479463183539766</v>
      </c>
    </row>
    <row r="25" spans="1:21" x14ac:dyDescent="0.25">
      <c r="A25" s="8"/>
      <c r="B25" t="s">
        <v>116</v>
      </c>
      <c r="C25" s="41">
        <v>0</v>
      </c>
      <c r="D25" s="41">
        <v>6.6249259681400732</v>
      </c>
      <c r="E25" s="41">
        <v>12.663602403685942</v>
      </c>
      <c r="F25" s="41">
        <v>53.675257144824307</v>
      </c>
      <c r="G25" s="41">
        <v>51.533946885282347</v>
      </c>
      <c r="H25" s="41">
        <v>52.127187669276587</v>
      </c>
      <c r="I25" s="41">
        <v>56.929304624632188</v>
      </c>
      <c r="J25" s="41"/>
      <c r="K25" s="41"/>
      <c r="L25" s="41" t="s">
        <v>11</v>
      </c>
      <c r="M25" s="41">
        <v>0</v>
      </c>
      <c r="N25" s="41">
        <v>1.9742038732326355</v>
      </c>
      <c r="O25" s="41">
        <v>5.5874623586698844</v>
      </c>
      <c r="P25" s="41">
        <v>5.0567439712254094</v>
      </c>
      <c r="Q25" s="41">
        <v>5.4994562222782379</v>
      </c>
      <c r="R25" s="41">
        <v>1.9770831378799583</v>
      </c>
      <c r="S25" s="41">
        <v>3.8793834798516436</v>
      </c>
    </row>
    <row r="26" spans="1:21" x14ac:dyDescent="0.25">
      <c r="A26" s="8"/>
      <c r="B26" t="s">
        <v>117</v>
      </c>
      <c r="C26" s="41">
        <v>0</v>
      </c>
      <c r="D26" s="41">
        <v>7.4399396162264431</v>
      </c>
      <c r="E26" s="41">
        <v>13.484558060517793</v>
      </c>
      <c r="F26" s="41">
        <v>43.052803929757829</v>
      </c>
      <c r="G26" s="41">
        <v>49.07889107564943</v>
      </c>
      <c r="H26" s="41">
        <v>51.962459057448974</v>
      </c>
      <c r="I26" s="41">
        <v>57.095120341843504</v>
      </c>
      <c r="J26" s="41"/>
      <c r="K26" s="41"/>
      <c r="L26" s="41" t="s">
        <v>12</v>
      </c>
      <c r="M26" s="41">
        <v>0</v>
      </c>
      <c r="N26" s="41">
        <v>5.8343963933755978</v>
      </c>
      <c r="O26" s="41">
        <v>0.88282046101298184</v>
      </c>
      <c r="P26" s="41">
        <v>3.2990360159556791</v>
      </c>
      <c r="Q26" s="41">
        <v>4.0131224645926808</v>
      </c>
      <c r="R26" s="41">
        <v>4.4434743931646068</v>
      </c>
      <c r="S26" s="41">
        <v>6.7791635860749135</v>
      </c>
    </row>
    <row r="27" spans="1:21" x14ac:dyDescent="0.25">
      <c r="A27" s="8"/>
      <c r="B27" t="s">
        <v>118</v>
      </c>
      <c r="C27" s="41">
        <v>0</v>
      </c>
      <c r="D27" s="41">
        <v>9.896454749101979</v>
      </c>
      <c r="E27" s="41">
        <v>15.073499462064156</v>
      </c>
      <c r="F27" s="41">
        <v>42.77140856113774</v>
      </c>
      <c r="G27" s="41">
        <v>45.873008818121605</v>
      </c>
      <c r="H27" s="41">
        <v>50.413518460283484</v>
      </c>
      <c r="I27" s="41">
        <v>53.822752330540787</v>
      </c>
      <c r="J27" s="41"/>
      <c r="K27" s="41"/>
      <c r="L27" s="41" t="s">
        <v>13</v>
      </c>
      <c r="M27" s="41">
        <v>0</v>
      </c>
      <c r="N27" s="41">
        <v>3.4383452249679354</v>
      </c>
      <c r="O27" s="41">
        <v>3.1892628608980407</v>
      </c>
      <c r="P27" s="41">
        <v>7.7005417515741694</v>
      </c>
      <c r="Q27" s="41">
        <v>6.8002957161185407</v>
      </c>
      <c r="R27" s="41">
        <v>1.0578792987310228</v>
      </c>
      <c r="S27" s="41">
        <v>5.8191767340050182</v>
      </c>
    </row>
    <row r="28" spans="1:21" x14ac:dyDescent="0.25">
      <c r="A28" s="8"/>
      <c r="B28" s="8"/>
      <c r="C28" s="8"/>
      <c r="D28" s="8"/>
      <c r="E28" s="8"/>
      <c r="F28" s="8"/>
      <c r="G28" s="8"/>
      <c r="H28" s="8"/>
      <c r="I28" s="8"/>
      <c r="M28" s="8"/>
      <c r="N28" s="8"/>
      <c r="O28" s="8"/>
      <c r="P28" s="8"/>
      <c r="Q28" s="8"/>
      <c r="R28" s="8"/>
      <c r="S28" s="8"/>
      <c r="T28" s="8"/>
      <c r="U28" s="8"/>
    </row>
    <row r="29" spans="1:21" ht="15.75" x14ac:dyDescent="0.25">
      <c r="A29" s="46" t="s">
        <v>102</v>
      </c>
      <c r="B29" s="47"/>
      <c r="C29" s="47"/>
      <c r="D29" s="8"/>
      <c r="E29" s="8"/>
      <c r="F29" s="8"/>
      <c r="G29" s="8"/>
      <c r="H29" s="8"/>
      <c r="I29" s="8"/>
      <c r="L29" s="8"/>
      <c r="M29" s="8"/>
      <c r="N29" s="8"/>
      <c r="O29" s="8"/>
      <c r="P29" s="8"/>
      <c r="Q29" s="8"/>
      <c r="R29" s="8"/>
      <c r="S29" s="8"/>
      <c r="T29" s="8"/>
      <c r="U29" s="8"/>
    </row>
    <row r="30" spans="1:21" x14ac:dyDescent="0.25">
      <c r="A30" s="52" t="s">
        <v>119</v>
      </c>
      <c r="B30" s="53"/>
      <c r="C30" s="53"/>
      <c r="D30" s="8"/>
      <c r="E30" s="8"/>
      <c r="F30" s="8"/>
      <c r="G30" s="8"/>
      <c r="H30" s="8"/>
      <c r="I30" s="8"/>
      <c r="K30" s="52" t="s">
        <v>99</v>
      </c>
      <c r="L30" s="8"/>
      <c r="M30" s="8"/>
      <c r="N30" s="8"/>
      <c r="O30" s="8"/>
      <c r="P30" s="8"/>
      <c r="Q30" s="8"/>
      <c r="R30" s="8"/>
      <c r="S30" s="8"/>
      <c r="T30" s="8"/>
      <c r="U30" s="8"/>
    </row>
    <row r="31" spans="1:21" x14ac:dyDescent="0.25">
      <c r="A31" s="51" t="s">
        <v>100</v>
      </c>
      <c r="B31" s="51"/>
      <c r="C31" s="51">
        <v>0</v>
      </c>
      <c r="D31" s="51">
        <v>6</v>
      </c>
      <c r="E31" s="51">
        <v>12</v>
      </c>
      <c r="F31" s="51">
        <v>18</v>
      </c>
      <c r="G31" s="51">
        <v>24</v>
      </c>
      <c r="H31" s="51">
        <v>48</v>
      </c>
      <c r="I31" s="51">
        <v>72</v>
      </c>
      <c r="K31" s="51" t="s">
        <v>100</v>
      </c>
      <c r="L31" s="51"/>
      <c r="M31" s="51">
        <v>0</v>
      </c>
      <c r="N31" s="51">
        <v>6</v>
      </c>
      <c r="O31" s="51">
        <v>12</v>
      </c>
      <c r="P31" s="51">
        <v>18</v>
      </c>
      <c r="Q31" s="51">
        <v>24</v>
      </c>
      <c r="R31" s="51">
        <v>48</v>
      </c>
      <c r="S31" s="51">
        <v>72</v>
      </c>
      <c r="T31" s="8"/>
      <c r="U31" s="8"/>
    </row>
    <row r="32" spans="1:21" x14ac:dyDescent="0.25">
      <c r="A32" s="8"/>
      <c r="B32" s="8" t="s">
        <v>14</v>
      </c>
      <c r="C32" s="41">
        <v>6.17553902146089E-2</v>
      </c>
      <c r="D32" s="41">
        <v>12.513787243747325</v>
      </c>
      <c r="E32" s="41">
        <v>31.248395380779311</v>
      </c>
      <c r="F32" s="41">
        <v>38.148137371806094</v>
      </c>
      <c r="G32" s="41">
        <v>37.731975903815993</v>
      </c>
      <c r="H32" s="41">
        <v>37.974715711602848</v>
      </c>
      <c r="I32" s="41">
        <v>38.586275783696635</v>
      </c>
      <c r="J32" s="41"/>
      <c r="K32" s="41"/>
      <c r="L32" s="41" t="s">
        <v>14</v>
      </c>
      <c r="M32" s="41">
        <v>8.7382870017093328E-2</v>
      </c>
      <c r="N32" s="41">
        <v>0.54175595054597658</v>
      </c>
      <c r="O32" s="41">
        <v>3.9410180165768889</v>
      </c>
      <c r="P32" s="41">
        <v>5.1527308365116609</v>
      </c>
      <c r="Q32" s="41">
        <v>1.1769156203182189</v>
      </c>
      <c r="R32" s="41">
        <v>0.75342983123821206</v>
      </c>
      <c r="S32" s="41">
        <v>1.0939482566648044</v>
      </c>
      <c r="T32" s="8"/>
      <c r="U32" s="8"/>
    </row>
    <row r="33" spans="1:19" x14ac:dyDescent="0.25">
      <c r="B33" t="s">
        <v>103</v>
      </c>
      <c r="C33" s="41">
        <v>0</v>
      </c>
      <c r="D33" s="41">
        <v>12.150680587111259</v>
      </c>
      <c r="E33" s="41">
        <v>29.283733898561746</v>
      </c>
      <c r="F33" s="41">
        <v>32.430649919840931</v>
      </c>
      <c r="G33" s="41">
        <v>37.268782236973287</v>
      </c>
      <c r="H33" s="41">
        <v>38.751502942286599</v>
      </c>
      <c r="I33" s="41">
        <v>40.12834900917349</v>
      </c>
      <c r="J33" s="41"/>
      <c r="K33" s="41"/>
      <c r="L33" s="41" t="s">
        <v>103</v>
      </c>
      <c r="M33" s="41">
        <v>0</v>
      </c>
      <c r="N33" s="41">
        <v>1.5263471691934973</v>
      </c>
      <c r="O33" s="41">
        <v>1.5629723674233655</v>
      </c>
      <c r="P33" s="41">
        <v>5.9319816689627904</v>
      </c>
      <c r="Q33" s="41">
        <v>0.82765730451769515</v>
      </c>
      <c r="R33" s="41">
        <v>0.65858550844702446</v>
      </c>
      <c r="S33" s="41">
        <v>0.52560558259362178</v>
      </c>
    </row>
    <row r="34" spans="1:19" x14ac:dyDescent="0.25">
      <c r="B34" t="s">
        <v>104</v>
      </c>
      <c r="C34" s="41">
        <v>0</v>
      </c>
      <c r="D34" s="41">
        <v>11.537820805211704</v>
      </c>
      <c r="E34" s="41">
        <v>30.788267134257854</v>
      </c>
      <c r="F34" s="41">
        <v>36.270994234670866</v>
      </c>
      <c r="G34" s="41">
        <v>37.310249143133774</v>
      </c>
      <c r="H34" s="41">
        <v>39.541295108431505</v>
      </c>
      <c r="I34" s="41">
        <v>40.805999595213784</v>
      </c>
      <c r="J34" s="41"/>
      <c r="K34" s="41"/>
      <c r="L34" s="41" t="s">
        <v>104</v>
      </c>
      <c r="M34" s="41">
        <v>0</v>
      </c>
      <c r="N34" s="41">
        <v>0.23160550636829641</v>
      </c>
      <c r="O34" s="41">
        <v>1.3335908616040859</v>
      </c>
      <c r="P34" s="41">
        <v>5.2277187274992736</v>
      </c>
      <c r="Q34" s="41">
        <v>0.76822991800384144</v>
      </c>
      <c r="R34" s="41">
        <v>0.27703222695361623</v>
      </c>
      <c r="S34" s="41">
        <v>0.3026793429720343</v>
      </c>
    </row>
    <row r="35" spans="1:19" x14ac:dyDescent="0.25">
      <c r="B35" t="s">
        <v>105</v>
      </c>
      <c r="C35" s="41">
        <v>0</v>
      </c>
      <c r="D35" s="41">
        <v>11.313168572956853</v>
      </c>
      <c r="E35" s="41">
        <v>30.818327392075346</v>
      </c>
      <c r="F35" s="41">
        <v>40.423394903352595</v>
      </c>
      <c r="G35" s="41">
        <v>38.453504199122506</v>
      </c>
      <c r="H35" s="41">
        <v>40.767023003999753</v>
      </c>
      <c r="I35" s="41">
        <v>40.683418739919887</v>
      </c>
      <c r="J35" s="41"/>
      <c r="K35" s="41"/>
      <c r="L35" s="41" t="s">
        <v>105</v>
      </c>
      <c r="M35" s="41">
        <v>0</v>
      </c>
      <c r="N35" s="41">
        <v>0.79072271674962613</v>
      </c>
      <c r="O35" s="41">
        <v>0.62045193225368933</v>
      </c>
      <c r="P35" s="41">
        <v>6.5381493731059646</v>
      </c>
      <c r="Q35" s="41">
        <v>0.57463407561142621</v>
      </c>
      <c r="R35" s="41">
        <v>0.27200132639674518</v>
      </c>
      <c r="S35" s="41">
        <v>1.9894678800301038</v>
      </c>
    </row>
    <row r="36" spans="1:19" x14ac:dyDescent="0.25">
      <c r="B36" t="s">
        <v>106</v>
      </c>
      <c r="C36" s="41">
        <v>0</v>
      </c>
      <c r="D36" s="41">
        <v>13.358593534502532</v>
      </c>
      <c r="E36" s="41">
        <v>31.580981005746235</v>
      </c>
      <c r="F36" s="41">
        <v>37.688517247916472</v>
      </c>
      <c r="G36" s="41">
        <v>40.763215688394546</v>
      </c>
      <c r="H36" s="41">
        <v>40.940084555484461</v>
      </c>
      <c r="I36" s="41">
        <v>42.492049121688503</v>
      </c>
      <c r="J36" s="41"/>
      <c r="K36" s="41"/>
      <c r="L36" s="41" t="s">
        <v>106</v>
      </c>
      <c r="M36" s="41">
        <v>0</v>
      </c>
      <c r="N36" s="41">
        <v>0.25089312753057619</v>
      </c>
      <c r="O36" s="41">
        <v>2.4982407835384062</v>
      </c>
      <c r="P36" s="41">
        <v>10.441465809148127</v>
      </c>
      <c r="Q36" s="41">
        <v>1.0732913439160991</v>
      </c>
      <c r="R36" s="41">
        <v>1.2292670500312233</v>
      </c>
      <c r="S36" s="41">
        <v>1.4270316901042592</v>
      </c>
    </row>
    <row r="40" spans="1:19" x14ac:dyDescent="0.25">
      <c r="A40" s="8"/>
      <c r="B40" s="8"/>
      <c r="C40" s="8"/>
      <c r="D40" s="8"/>
      <c r="E40" s="8"/>
      <c r="F40" s="8"/>
    </row>
    <row r="41" spans="1:19" x14ac:dyDescent="0.25">
      <c r="A41" s="8"/>
      <c r="B41" s="8"/>
      <c r="C41" s="8" t="s">
        <v>98</v>
      </c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9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9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9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9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9" x14ac:dyDescent="0.25">
      <c r="A46" s="8"/>
      <c r="B46" s="8"/>
      <c r="C46" s="8"/>
      <c r="D46" s="8"/>
      <c r="E46" s="8"/>
      <c r="F46" s="8"/>
      <c r="G46" s="8"/>
      <c r="H46" s="8"/>
      <c r="I46" s="8"/>
      <c r="J46" s="8" t="s">
        <v>98</v>
      </c>
      <c r="K46" s="8"/>
      <c r="L46" s="8"/>
      <c r="M46" s="8"/>
    </row>
    <row r="47" spans="1:19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9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  <row r="55" spans="1:13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</row>
    <row r="56" spans="1:13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  <row r="57" spans="1:13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</row>
    <row r="58" spans="1:13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topLeftCell="A40" zoomScale="90" zoomScaleNormal="90" workbookViewId="0">
      <selection activeCell="E61" sqref="E61"/>
    </sheetView>
  </sheetViews>
  <sheetFormatPr defaultColWidth="9.140625" defaultRowHeight="15" x14ac:dyDescent="0.25"/>
  <cols>
    <col min="1" max="1" width="9.140625" style="8"/>
    <col min="2" max="2" width="21.42578125" style="8" customWidth="1"/>
    <col min="3" max="3" width="26" style="8" customWidth="1"/>
    <col min="4" max="11" width="12.140625" style="8" customWidth="1"/>
    <col min="12" max="12" width="10.85546875" style="8" customWidth="1"/>
    <col min="13" max="14" width="11.5703125" style="8" customWidth="1"/>
    <col min="15" max="15" width="10.42578125" style="8" customWidth="1"/>
    <col min="16" max="16" width="11.5703125" style="8" customWidth="1"/>
    <col min="17" max="17" width="10.42578125" style="8" customWidth="1"/>
    <col min="18" max="21" width="11.5703125" style="8" customWidth="1"/>
    <col min="22" max="22" width="10.42578125" style="8" customWidth="1"/>
    <col min="23" max="16384" width="9.140625" style="8"/>
  </cols>
  <sheetData>
    <row r="1" spans="1:22" ht="21" x14ac:dyDescent="0.35">
      <c r="A1" s="116" t="s">
        <v>129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</row>
    <row r="2" spans="1:22" x14ac:dyDescent="0.25">
      <c r="V2" s="20"/>
    </row>
    <row r="3" spans="1:22" x14ac:dyDescent="0.25">
      <c r="B3" s="117"/>
      <c r="C3" s="119" t="s">
        <v>29</v>
      </c>
      <c r="D3" s="119"/>
      <c r="E3" s="119"/>
      <c r="F3" s="119"/>
      <c r="G3" s="119"/>
      <c r="H3" s="119"/>
      <c r="I3" s="119"/>
      <c r="J3" s="119"/>
      <c r="V3" s="24"/>
    </row>
    <row r="4" spans="1:22" x14ac:dyDescent="0.25">
      <c r="B4" s="118"/>
      <c r="C4" s="100" t="s">
        <v>6</v>
      </c>
      <c r="D4" s="100" t="s">
        <v>89</v>
      </c>
      <c r="E4" s="100" t="s">
        <v>90</v>
      </c>
      <c r="F4" s="100" t="s">
        <v>91</v>
      </c>
      <c r="G4" s="100" t="s">
        <v>92</v>
      </c>
      <c r="H4" s="100" t="s">
        <v>88</v>
      </c>
      <c r="I4" s="100" t="s">
        <v>124</v>
      </c>
      <c r="J4" s="100" t="s">
        <v>125</v>
      </c>
      <c r="V4" s="24"/>
    </row>
    <row r="5" spans="1:22" x14ac:dyDescent="0.25">
      <c r="B5" s="96" t="s">
        <v>2</v>
      </c>
      <c r="C5" s="17">
        <v>149823418</v>
      </c>
      <c r="D5" s="17">
        <v>149246712</v>
      </c>
      <c r="E5" s="17">
        <v>148651629</v>
      </c>
      <c r="F5" s="17">
        <v>148166171</v>
      </c>
      <c r="G5" s="17">
        <v>147473575</v>
      </c>
      <c r="H5" s="66">
        <v>145919573</v>
      </c>
      <c r="I5" s="66">
        <v>174160784</v>
      </c>
      <c r="J5" s="66">
        <v>173998890</v>
      </c>
      <c r="V5" s="24"/>
    </row>
    <row r="6" spans="1:22" x14ac:dyDescent="0.25">
      <c r="B6" s="96" t="s">
        <v>30</v>
      </c>
      <c r="C6" s="17">
        <v>134421</v>
      </c>
      <c r="D6" s="17">
        <v>137070</v>
      </c>
      <c r="E6" s="17">
        <v>141737</v>
      </c>
      <c r="F6" s="17">
        <v>145132</v>
      </c>
      <c r="G6" s="17">
        <v>152847</v>
      </c>
      <c r="H6" s="17">
        <v>180899</v>
      </c>
      <c r="I6" s="17">
        <v>182594</v>
      </c>
      <c r="J6" s="17">
        <v>185282</v>
      </c>
      <c r="V6" s="26"/>
    </row>
    <row r="7" spans="1:22" x14ac:dyDescent="0.25">
      <c r="B7" s="96" t="s">
        <v>31</v>
      </c>
      <c r="C7" s="17">
        <v>1799597</v>
      </c>
      <c r="D7" s="17">
        <v>1802392</v>
      </c>
      <c r="E7" s="17">
        <v>1805239</v>
      </c>
      <c r="F7" s="17">
        <v>1807552</v>
      </c>
      <c r="G7" s="17">
        <v>1810842</v>
      </c>
      <c r="H7" s="17">
        <v>1817489</v>
      </c>
      <c r="I7" s="17">
        <v>1819581</v>
      </c>
      <c r="J7" s="17">
        <v>1821395</v>
      </c>
      <c r="V7" s="26"/>
    </row>
    <row r="8" spans="1:22" x14ac:dyDescent="0.25">
      <c r="B8" s="96" t="s">
        <v>3</v>
      </c>
      <c r="C8" s="17">
        <v>2626627</v>
      </c>
      <c r="D8" s="17">
        <v>2630798</v>
      </c>
      <c r="E8" s="17">
        <v>2634898</v>
      </c>
      <c r="F8" s="17">
        <v>2638299</v>
      </c>
      <c r="G8" s="17">
        <v>2642938</v>
      </c>
      <c r="H8" s="17">
        <v>2652780</v>
      </c>
      <c r="I8" s="17">
        <v>2655834</v>
      </c>
      <c r="J8" s="17">
        <v>2658435</v>
      </c>
      <c r="V8" s="26"/>
    </row>
    <row r="9" spans="1:22" x14ac:dyDescent="0.25">
      <c r="B9" s="96" t="s">
        <v>32</v>
      </c>
      <c r="C9" s="17">
        <v>60000</v>
      </c>
      <c r="D9" s="17">
        <v>60000</v>
      </c>
      <c r="E9" s="17">
        <v>60000</v>
      </c>
      <c r="F9" s="17">
        <v>60000</v>
      </c>
      <c r="G9" s="1">
        <v>60000</v>
      </c>
      <c r="H9" s="17">
        <v>60000</v>
      </c>
      <c r="I9" s="66">
        <v>60000</v>
      </c>
      <c r="J9" s="66">
        <v>60000</v>
      </c>
      <c r="V9" s="28"/>
    </row>
    <row r="10" spans="1:22" x14ac:dyDescent="0.25">
      <c r="B10" s="96" t="s">
        <v>4</v>
      </c>
      <c r="C10" s="17">
        <v>4258716</v>
      </c>
      <c r="D10" s="17">
        <v>4258716</v>
      </c>
      <c r="E10" s="17">
        <v>4258716</v>
      </c>
      <c r="F10" s="17">
        <v>4258716</v>
      </c>
      <c r="G10" s="17">
        <v>4258716</v>
      </c>
      <c r="H10" s="17">
        <v>4258716</v>
      </c>
      <c r="I10" s="17">
        <v>4258716</v>
      </c>
      <c r="J10" s="17">
        <v>4258716</v>
      </c>
    </row>
    <row r="11" spans="1:22" x14ac:dyDescent="0.25">
      <c r="B11" s="96" t="s">
        <v>5</v>
      </c>
      <c r="C11" s="17">
        <v>19800</v>
      </c>
      <c r="D11" s="17">
        <v>19800</v>
      </c>
      <c r="E11" s="17">
        <v>19800</v>
      </c>
      <c r="F11" s="17">
        <v>19800</v>
      </c>
      <c r="G11" s="17">
        <v>19800</v>
      </c>
      <c r="H11" s="17">
        <v>19800</v>
      </c>
      <c r="I11" s="17">
        <v>19800</v>
      </c>
      <c r="J11" s="17">
        <v>19800</v>
      </c>
    </row>
    <row r="12" spans="1:22" ht="15" customHeight="1" x14ac:dyDescent="0.25">
      <c r="B12" s="97" t="s">
        <v>33</v>
      </c>
      <c r="C12" s="18">
        <v>49500</v>
      </c>
      <c r="D12" s="18">
        <v>49500</v>
      </c>
      <c r="E12" s="18">
        <v>49500</v>
      </c>
      <c r="F12" s="18">
        <v>49500</v>
      </c>
      <c r="G12" s="18">
        <v>49500</v>
      </c>
      <c r="H12" s="18">
        <v>49500</v>
      </c>
      <c r="I12" s="18">
        <v>49500</v>
      </c>
      <c r="J12" s="18">
        <v>49500</v>
      </c>
    </row>
    <row r="13" spans="1:22" x14ac:dyDescent="0.25">
      <c r="B13" s="98" t="s">
        <v>94</v>
      </c>
      <c r="C13" s="102"/>
      <c r="D13" s="102">
        <v>176000</v>
      </c>
      <c r="E13" s="102">
        <v>353000</v>
      </c>
      <c r="F13" s="102">
        <v>530000</v>
      </c>
      <c r="G13" s="102">
        <v>707000</v>
      </c>
      <c r="H13" s="102">
        <v>1419000</v>
      </c>
      <c r="I13" s="102">
        <v>3550000</v>
      </c>
      <c r="J13" s="102">
        <v>5684000</v>
      </c>
      <c r="V13" s="34"/>
    </row>
    <row r="14" spans="1:22" x14ac:dyDescent="0.25">
      <c r="B14" s="22" t="s">
        <v>187</v>
      </c>
      <c r="V14" s="23"/>
    </row>
    <row r="15" spans="1:22" x14ac:dyDescent="0.25">
      <c r="J15" s="64"/>
      <c r="U15" s="36"/>
      <c r="V15" s="23"/>
    </row>
    <row r="16" spans="1:22" x14ac:dyDescent="0.25">
      <c r="J16" s="63"/>
      <c r="V16" s="23"/>
    </row>
    <row r="17" spans="1:22" x14ac:dyDescent="0.25">
      <c r="B17" s="120"/>
      <c r="C17" s="119" t="s">
        <v>97</v>
      </c>
      <c r="D17" s="119"/>
      <c r="E17" s="119"/>
      <c r="F17" s="119"/>
      <c r="G17" s="119"/>
      <c r="H17" s="119"/>
      <c r="I17" s="119"/>
      <c r="J17" s="119"/>
      <c r="V17" s="23"/>
    </row>
    <row r="18" spans="1:22" x14ac:dyDescent="0.25">
      <c r="B18" s="121"/>
      <c r="C18" s="100" t="s">
        <v>6</v>
      </c>
      <c r="D18" s="100" t="s">
        <v>89</v>
      </c>
      <c r="E18" s="100" t="s">
        <v>90</v>
      </c>
      <c r="F18" s="100" t="s">
        <v>91</v>
      </c>
      <c r="G18" s="100" t="s">
        <v>92</v>
      </c>
      <c r="H18" s="100" t="s">
        <v>88</v>
      </c>
      <c r="I18" s="100" t="s">
        <v>124</v>
      </c>
      <c r="J18" s="100" t="s">
        <v>125</v>
      </c>
      <c r="V18" s="23"/>
    </row>
    <row r="19" spans="1:22" x14ac:dyDescent="0.25">
      <c r="B19" s="99" t="s">
        <v>2</v>
      </c>
      <c r="C19" s="65">
        <f t="shared" ref="C19:J22" si="0">ROUND(C5,-3)/1000</f>
        <v>149823</v>
      </c>
      <c r="D19" s="65">
        <f t="shared" si="0"/>
        <v>149247</v>
      </c>
      <c r="E19" s="65">
        <f t="shared" si="0"/>
        <v>148652</v>
      </c>
      <c r="F19" s="65">
        <f t="shared" si="0"/>
        <v>148166</v>
      </c>
      <c r="G19" s="65">
        <f t="shared" si="0"/>
        <v>147474</v>
      </c>
      <c r="H19" s="65">
        <f t="shared" si="0"/>
        <v>145920</v>
      </c>
      <c r="I19" s="65">
        <f t="shared" si="0"/>
        <v>174161</v>
      </c>
      <c r="J19" s="65">
        <f t="shared" si="0"/>
        <v>173999</v>
      </c>
      <c r="L19" s="65"/>
      <c r="V19" s="23"/>
    </row>
    <row r="20" spans="1:22" x14ac:dyDescent="0.25">
      <c r="B20" s="99" t="s">
        <v>30</v>
      </c>
      <c r="C20" s="65">
        <f t="shared" si="0"/>
        <v>134</v>
      </c>
      <c r="D20" s="65">
        <f t="shared" si="0"/>
        <v>137</v>
      </c>
      <c r="E20" s="65">
        <f t="shared" si="0"/>
        <v>142</v>
      </c>
      <c r="F20" s="65">
        <f t="shared" si="0"/>
        <v>145</v>
      </c>
      <c r="G20" s="65">
        <f t="shared" si="0"/>
        <v>153</v>
      </c>
      <c r="H20" s="65">
        <f t="shared" si="0"/>
        <v>181</v>
      </c>
      <c r="I20" s="65">
        <f t="shared" si="0"/>
        <v>183</v>
      </c>
      <c r="J20" s="65">
        <f t="shared" si="0"/>
        <v>185</v>
      </c>
      <c r="L20" s="65"/>
      <c r="V20" s="28"/>
    </row>
    <row r="21" spans="1:22" x14ac:dyDescent="0.25">
      <c r="B21" s="99" t="s">
        <v>31</v>
      </c>
      <c r="C21" s="65">
        <f t="shared" si="0"/>
        <v>1800</v>
      </c>
      <c r="D21" s="65">
        <f t="shared" si="0"/>
        <v>1802</v>
      </c>
      <c r="E21" s="65">
        <f t="shared" si="0"/>
        <v>1805</v>
      </c>
      <c r="F21" s="65">
        <f t="shared" si="0"/>
        <v>1808</v>
      </c>
      <c r="G21" s="65">
        <f t="shared" si="0"/>
        <v>1811</v>
      </c>
      <c r="H21" s="65">
        <f t="shared" si="0"/>
        <v>1817</v>
      </c>
      <c r="I21" s="65">
        <f t="shared" si="0"/>
        <v>1820</v>
      </c>
      <c r="J21" s="65">
        <f t="shared" si="0"/>
        <v>1821</v>
      </c>
    </row>
    <row r="22" spans="1:22" x14ac:dyDescent="0.25">
      <c r="B22" s="99" t="s">
        <v>34</v>
      </c>
      <c r="C22" s="65">
        <f t="shared" si="0"/>
        <v>2627</v>
      </c>
      <c r="D22" s="65">
        <f t="shared" si="0"/>
        <v>2631</v>
      </c>
      <c r="E22" s="65">
        <f t="shared" si="0"/>
        <v>2635</v>
      </c>
      <c r="F22" s="65">
        <f t="shared" si="0"/>
        <v>2638</v>
      </c>
      <c r="G22" s="65">
        <f t="shared" si="0"/>
        <v>2643</v>
      </c>
      <c r="H22" s="65">
        <f t="shared" si="0"/>
        <v>2653</v>
      </c>
      <c r="I22" s="65">
        <f t="shared" si="0"/>
        <v>2656</v>
      </c>
      <c r="J22" s="65">
        <f t="shared" si="0"/>
        <v>2658</v>
      </c>
    </row>
    <row r="23" spans="1:22" x14ac:dyDescent="0.25">
      <c r="B23" s="99" t="s">
        <v>32</v>
      </c>
      <c r="C23" s="65">
        <f>ROUND(C9,-3)</f>
        <v>60000</v>
      </c>
      <c r="D23" s="65">
        <f>ROUND(H9,-3)</f>
        <v>60000</v>
      </c>
      <c r="E23" s="65">
        <f>ROUND(D9,-3)</f>
        <v>60000</v>
      </c>
      <c r="F23" s="65">
        <f>ROUND(E9,-3)</f>
        <v>60000</v>
      </c>
      <c r="G23" s="65">
        <f>ROUND(F9,-3)</f>
        <v>60000</v>
      </c>
      <c r="H23" s="65">
        <f>G9</f>
        <v>60000</v>
      </c>
      <c r="I23" s="65">
        <f t="shared" ref="I23:J23" si="1">H9</f>
        <v>60000</v>
      </c>
      <c r="J23" s="65">
        <f t="shared" si="1"/>
        <v>60000</v>
      </c>
    </row>
    <row r="24" spans="1:22" x14ac:dyDescent="0.25">
      <c r="B24" s="99" t="s">
        <v>4</v>
      </c>
      <c r="C24" s="65">
        <f t="shared" ref="C24:J26" si="2">ROUND(C10,-3)/1000</f>
        <v>4259</v>
      </c>
      <c r="D24" s="65">
        <f t="shared" si="2"/>
        <v>4259</v>
      </c>
      <c r="E24" s="65">
        <f t="shared" si="2"/>
        <v>4259</v>
      </c>
      <c r="F24" s="65">
        <f t="shared" si="2"/>
        <v>4259</v>
      </c>
      <c r="G24" s="65">
        <f t="shared" si="2"/>
        <v>4259</v>
      </c>
      <c r="H24" s="65">
        <f t="shared" si="2"/>
        <v>4259</v>
      </c>
      <c r="I24" s="65">
        <f t="shared" si="2"/>
        <v>4259</v>
      </c>
      <c r="J24" s="65">
        <f t="shared" si="2"/>
        <v>4259</v>
      </c>
    </row>
    <row r="25" spans="1:22" x14ac:dyDescent="0.25">
      <c r="B25" s="99" t="s">
        <v>5</v>
      </c>
      <c r="C25" s="65">
        <f t="shared" si="2"/>
        <v>20</v>
      </c>
      <c r="D25" s="65">
        <f t="shared" si="2"/>
        <v>20</v>
      </c>
      <c r="E25" s="65">
        <f t="shared" si="2"/>
        <v>20</v>
      </c>
      <c r="F25" s="65">
        <f t="shared" si="2"/>
        <v>20</v>
      </c>
      <c r="G25" s="65">
        <f t="shared" si="2"/>
        <v>20</v>
      </c>
      <c r="H25" s="65">
        <f t="shared" si="2"/>
        <v>20</v>
      </c>
      <c r="I25" s="65">
        <f t="shared" si="2"/>
        <v>20</v>
      </c>
      <c r="J25" s="65">
        <f t="shared" si="2"/>
        <v>20</v>
      </c>
    </row>
    <row r="26" spans="1:22" x14ac:dyDescent="0.25">
      <c r="B26" s="99" t="s">
        <v>33</v>
      </c>
      <c r="C26" s="65">
        <f t="shared" si="2"/>
        <v>50</v>
      </c>
      <c r="D26" s="65">
        <f t="shared" si="2"/>
        <v>50</v>
      </c>
      <c r="E26" s="65">
        <f t="shared" si="2"/>
        <v>50</v>
      </c>
      <c r="F26" s="65">
        <f t="shared" si="2"/>
        <v>50</v>
      </c>
      <c r="G26" s="65">
        <f t="shared" si="2"/>
        <v>50</v>
      </c>
      <c r="H26" s="65">
        <f t="shared" si="2"/>
        <v>50</v>
      </c>
      <c r="I26" s="65">
        <f t="shared" si="2"/>
        <v>50</v>
      </c>
      <c r="J26" s="65">
        <f t="shared" si="2"/>
        <v>50</v>
      </c>
    </row>
    <row r="27" spans="1:22" x14ac:dyDescent="0.25">
      <c r="B27" s="99" t="s">
        <v>94</v>
      </c>
      <c r="C27" s="101">
        <f t="shared" ref="C27" si="3">ROUND(C13,-2)</f>
        <v>0</v>
      </c>
      <c r="D27" s="101">
        <f>ROUND(D13,-3)/1000</f>
        <v>176</v>
      </c>
      <c r="E27" s="101">
        <f t="shared" ref="E27:J27" si="4">ROUND(E13,-3)/1000</f>
        <v>353</v>
      </c>
      <c r="F27" s="101">
        <f t="shared" si="4"/>
        <v>530</v>
      </c>
      <c r="G27" s="101">
        <f t="shared" si="4"/>
        <v>707</v>
      </c>
      <c r="H27" s="101">
        <f t="shared" si="4"/>
        <v>1419</v>
      </c>
      <c r="I27" s="101">
        <f t="shared" si="4"/>
        <v>3550</v>
      </c>
      <c r="J27" s="101">
        <f t="shared" si="4"/>
        <v>5684</v>
      </c>
    </row>
    <row r="28" spans="1:22" x14ac:dyDescent="0.25">
      <c r="B28" s="22" t="s">
        <v>186</v>
      </c>
    </row>
    <row r="31" spans="1:22" ht="23.25" x14ac:dyDescent="0.35">
      <c r="A31" s="115" t="s">
        <v>128</v>
      </c>
      <c r="B31" s="115"/>
      <c r="C31" s="115"/>
      <c r="D31" s="115"/>
      <c r="E31" s="115"/>
      <c r="F31" s="115"/>
      <c r="G31" s="115"/>
      <c r="H31" s="115"/>
      <c r="I31" s="115"/>
      <c r="J31" s="115"/>
      <c r="K31" s="115"/>
    </row>
    <row r="32" spans="1:22" x14ac:dyDescent="0.25">
      <c r="B32" s="21"/>
    </row>
    <row r="33" spans="2:13" x14ac:dyDescent="0.25">
      <c r="B33" s="21"/>
      <c r="C33" s="19"/>
      <c r="D33" s="19" t="s">
        <v>93</v>
      </c>
      <c r="E33" s="19" t="s">
        <v>89</v>
      </c>
      <c r="F33" s="19" t="s">
        <v>90</v>
      </c>
      <c r="G33" s="19" t="s">
        <v>91</v>
      </c>
      <c r="H33" s="19" t="s">
        <v>92</v>
      </c>
      <c r="I33" s="19" t="s">
        <v>88</v>
      </c>
      <c r="J33" s="20" t="s">
        <v>126</v>
      </c>
      <c r="K33" s="20" t="s">
        <v>127</v>
      </c>
    </row>
    <row r="34" spans="2:13" x14ac:dyDescent="0.25">
      <c r="B34" s="21"/>
      <c r="C34" s="22" t="s">
        <v>35</v>
      </c>
      <c r="D34" s="23">
        <v>-6862974</v>
      </c>
      <c r="E34" s="23">
        <v>-6865282</v>
      </c>
      <c r="F34" s="23">
        <v>-6866601</v>
      </c>
      <c r="G34" s="23">
        <v>-6867994</v>
      </c>
      <c r="H34" s="23">
        <v>-6869118</v>
      </c>
      <c r="I34" s="23">
        <v>-6879280</v>
      </c>
      <c r="J34" s="23">
        <v>-6882807</v>
      </c>
      <c r="K34" s="23">
        <v>-6885916</v>
      </c>
      <c r="L34" s="23"/>
      <c r="M34" s="23"/>
    </row>
    <row r="35" spans="2:13" ht="15" customHeight="1" x14ac:dyDescent="0.25">
      <c r="B35" s="21"/>
      <c r="C35" s="22" t="s">
        <v>36</v>
      </c>
      <c r="D35" s="23">
        <v>14029299</v>
      </c>
      <c r="E35" s="23">
        <v>13918599</v>
      </c>
      <c r="F35" s="23">
        <v>13688982</v>
      </c>
      <c r="G35" s="23">
        <v>13524849</v>
      </c>
      <c r="H35" s="23">
        <v>13112451</v>
      </c>
      <c r="I35" s="23">
        <v>11447505</v>
      </c>
      <c r="J35" s="23">
        <v>11508790</v>
      </c>
      <c r="K35" s="23">
        <v>11318285</v>
      </c>
      <c r="L35" s="23"/>
    </row>
    <row r="36" spans="2:13" x14ac:dyDescent="0.25">
      <c r="B36" s="21"/>
      <c r="C36" s="22" t="s">
        <v>37</v>
      </c>
      <c r="D36" s="23">
        <v>-158008</v>
      </c>
      <c r="E36" s="23">
        <v>-158812</v>
      </c>
      <c r="F36" s="23">
        <v>-159892</v>
      </c>
      <c r="G36" s="23">
        <v>-160717</v>
      </c>
      <c r="H36" s="24">
        <v>-162190</v>
      </c>
      <c r="I36" s="23">
        <v>-167271</v>
      </c>
      <c r="J36" s="23">
        <v>-167905</v>
      </c>
      <c r="K36" s="23">
        <v>-168660</v>
      </c>
    </row>
    <row r="37" spans="2:13" x14ac:dyDescent="0.25">
      <c r="B37" s="21"/>
      <c r="C37" s="22" t="s">
        <v>38</v>
      </c>
      <c r="D37" s="25">
        <v>9647796</v>
      </c>
      <c r="E37" s="25">
        <v>9737715</v>
      </c>
      <c r="F37" s="25">
        <v>9889595</v>
      </c>
      <c r="G37" s="25">
        <v>10000436</v>
      </c>
      <c r="H37" s="24">
        <v>10239882</v>
      </c>
      <c r="I37" s="25">
        <v>11140309</v>
      </c>
      <c r="J37" s="25">
        <v>11189472</v>
      </c>
      <c r="K37" s="25">
        <v>11274768</v>
      </c>
    </row>
    <row r="38" spans="2:13" x14ac:dyDescent="0.25">
      <c r="B38" s="21"/>
      <c r="C38" s="22" t="s">
        <v>39</v>
      </c>
      <c r="D38" s="25">
        <v>1466117</v>
      </c>
      <c r="E38" s="25">
        <v>1455936</v>
      </c>
      <c r="F38" s="25">
        <v>1434801</v>
      </c>
      <c r="G38" s="25">
        <v>1419678</v>
      </c>
      <c r="H38" s="24">
        <v>1381619</v>
      </c>
      <c r="I38" s="25">
        <v>1227019</v>
      </c>
      <c r="J38" s="25">
        <v>1232739</v>
      </c>
      <c r="K38" s="25">
        <v>1214950</v>
      </c>
    </row>
    <row r="39" spans="2:13" x14ac:dyDescent="0.25">
      <c r="B39" s="21"/>
      <c r="C39" s="22" t="s">
        <v>40</v>
      </c>
      <c r="D39" s="25">
        <v>6587992</v>
      </c>
      <c r="E39" s="25">
        <v>6589747</v>
      </c>
      <c r="F39" s="25">
        <v>6592436</v>
      </c>
      <c r="G39" s="25">
        <v>6594035</v>
      </c>
      <c r="H39" s="24">
        <v>6597747</v>
      </c>
      <c r="I39" s="25">
        <v>6600241</v>
      </c>
      <c r="J39" s="25">
        <v>6601633</v>
      </c>
      <c r="K39" s="25">
        <v>6603830</v>
      </c>
    </row>
    <row r="40" spans="2:13" x14ac:dyDescent="0.25">
      <c r="B40" s="21"/>
      <c r="C40" s="27" t="s">
        <v>41</v>
      </c>
      <c r="D40" s="28">
        <v>-26282</v>
      </c>
      <c r="E40" s="28">
        <v>-26328</v>
      </c>
      <c r="F40" s="28">
        <v>-26373</v>
      </c>
      <c r="G40" s="28">
        <v>-26410</v>
      </c>
      <c r="H40" s="28">
        <v>-26460</v>
      </c>
      <c r="I40" s="28">
        <v>-26567</v>
      </c>
      <c r="J40" s="28">
        <v>-26601</v>
      </c>
      <c r="K40" s="28">
        <v>-26629</v>
      </c>
    </row>
    <row r="41" spans="2:13" x14ac:dyDescent="0.25">
      <c r="B41" s="21"/>
      <c r="C41" s="22" t="s">
        <v>187</v>
      </c>
      <c r="D41" s="29"/>
      <c r="E41" s="30"/>
      <c r="F41" s="31"/>
      <c r="G41" s="32"/>
      <c r="I41" s="29"/>
    </row>
    <row r="42" spans="2:13" x14ac:dyDescent="0.25">
      <c r="B42" s="21"/>
      <c r="C42" s="22"/>
      <c r="D42" s="29"/>
      <c r="E42" s="30"/>
      <c r="F42" s="31"/>
      <c r="G42" s="32"/>
      <c r="I42" s="29"/>
    </row>
    <row r="43" spans="2:13" x14ac:dyDescent="0.25">
      <c r="B43" s="21"/>
      <c r="D43" s="29"/>
      <c r="E43" s="30"/>
      <c r="F43" s="31"/>
      <c r="G43" s="32"/>
      <c r="I43" s="29"/>
    </row>
    <row r="44" spans="2:13" x14ac:dyDescent="0.25">
      <c r="B44" s="21"/>
      <c r="C44" s="33"/>
      <c r="D44" s="20" t="s">
        <v>6</v>
      </c>
      <c r="E44" s="20" t="s">
        <v>89</v>
      </c>
      <c r="F44" s="20" t="s">
        <v>90</v>
      </c>
      <c r="G44" s="20" t="s">
        <v>91</v>
      </c>
      <c r="H44" s="20" t="s">
        <v>92</v>
      </c>
      <c r="I44" s="20" t="s">
        <v>88</v>
      </c>
      <c r="J44" s="20" t="s">
        <v>126</v>
      </c>
      <c r="K44" s="20" t="s">
        <v>127</v>
      </c>
    </row>
    <row r="45" spans="2:13" x14ac:dyDescent="0.25">
      <c r="B45" s="21"/>
      <c r="C45" s="35" t="s">
        <v>189</v>
      </c>
      <c r="D45" s="23">
        <f t="shared" ref="D45:D51" si="5">ROUND(D34,-3)/1000</f>
        <v>-6863</v>
      </c>
      <c r="E45" s="23">
        <f t="shared" ref="E45:K45" si="6">ROUND(E34,-3)/1000</f>
        <v>-6865</v>
      </c>
      <c r="F45" s="23">
        <f t="shared" si="6"/>
        <v>-6867</v>
      </c>
      <c r="G45" s="23">
        <f t="shared" si="6"/>
        <v>-6868</v>
      </c>
      <c r="H45" s="23">
        <f t="shared" si="6"/>
        <v>-6869</v>
      </c>
      <c r="I45" s="23">
        <f t="shared" si="6"/>
        <v>-6879</v>
      </c>
      <c r="J45" s="23">
        <f t="shared" si="6"/>
        <v>-6883</v>
      </c>
      <c r="K45" s="23">
        <f t="shared" si="6"/>
        <v>-6886</v>
      </c>
    </row>
    <row r="46" spans="2:13" x14ac:dyDescent="0.25">
      <c r="B46" s="21"/>
      <c r="C46" s="35" t="s">
        <v>190</v>
      </c>
      <c r="D46" s="23">
        <f t="shared" si="5"/>
        <v>14029</v>
      </c>
      <c r="E46" s="23">
        <f t="shared" ref="E46:K46" si="7">ROUND(E35,-3)/1000</f>
        <v>13919</v>
      </c>
      <c r="F46" s="23">
        <f t="shared" si="7"/>
        <v>13689</v>
      </c>
      <c r="G46" s="23">
        <f t="shared" si="7"/>
        <v>13525</v>
      </c>
      <c r="H46" s="23">
        <f t="shared" si="7"/>
        <v>13112</v>
      </c>
      <c r="I46" s="23">
        <f t="shared" si="7"/>
        <v>11448</v>
      </c>
      <c r="J46" s="23">
        <f t="shared" si="7"/>
        <v>11509</v>
      </c>
      <c r="K46" s="23">
        <f t="shared" si="7"/>
        <v>11318</v>
      </c>
    </row>
    <row r="47" spans="2:13" x14ac:dyDescent="0.25">
      <c r="B47" s="21"/>
      <c r="C47" s="35" t="s">
        <v>191</v>
      </c>
      <c r="D47" s="23">
        <f t="shared" si="5"/>
        <v>-158</v>
      </c>
      <c r="E47" s="23">
        <f t="shared" ref="E47:K47" si="8">ROUND(E36,-3)/1000</f>
        <v>-159</v>
      </c>
      <c r="F47" s="23">
        <f t="shared" si="8"/>
        <v>-160</v>
      </c>
      <c r="G47" s="23">
        <f t="shared" si="8"/>
        <v>-161</v>
      </c>
      <c r="H47" s="23">
        <f t="shared" si="8"/>
        <v>-162</v>
      </c>
      <c r="I47" s="23">
        <f t="shared" si="8"/>
        <v>-167</v>
      </c>
      <c r="J47" s="23">
        <f t="shared" si="8"/>
        <v>-168</v>
      </c>
      <c r="K47" s="23">
        <f t="shared" si="8"/>
        <v>-169</v>
      </c>
      <c r="L47" s="8" t="s">
        <v>98</v>
      </c>
    </row>
    <row r="48" spans="2:13" x14ac:dyDescent="0.25">
      <c r="B48" s="21"/>
      <c r="C48" s="35" t="s">
        <v>192</v>
      </c>
      <c r="D48" s="23">
        <f t="shared" si="5"/>
        <v>9648</v>
      </c>
      <c r="E48" s="23">
        <f t="shared" ref="E48:K48" si="9">ROUND(E37,-3)/1000</f>
        <v>9738</v>
      </c>
      <c r="F48" s="23">
        <f t="shared" si="9"/>
        <v>9890</v>
      </c>
      <c r="G48" s="23">
        <f t="shared" si="9"/>
        <v>10000</v>
      </c>
      <c r="H48" s="23">
        <f t="shared" si="9"/>
        <v>10240</v>
      </c>
      <c r="I48" s="23">
        <f t="shared" si="9"/>
        <v>11140</v>
      </c>
      <c r="J48" s="23">
        <f t="shared" si="9"/>
        <v>11189</v>
      </c>
      <c r="K48" s="23">
        <f t="shared" si="9"/>
        <v>11275</v>
      </c>
      <c r="M48" s="36"/>
    </row>
    <row r="49" spans="2:14" x14ac:dyDescent="0.25">
      <c r="B49" s="21"/>
      <c r="C49" s="35" t="s">
        <v>193</v>
      </c>
      <c r="D49" s="23">
        <f t="shared" si="5"/>
        <v>1466</v>
      </c>
      <c r="E49" s="23">
        <f t="shared" ref="E49:K49" si="10">ROUND(E38,-3)/1000</f>
        <v>1456</v>
      </c>
      <c r="F49" s="23">
        <f t="shared" si="10"/>
        <v>1435</v>
      </c>
      <c r="G49" s="23">
        <f t="shared" si="10"/>
        <v>1420</v>
      </c>
      <c r="H49" s="23">
        <f t="shared" si="10"/>
        <v>1382</v>
      </c>
      <c r="I49" s="23">
        <f t="shared" si="10"/>
        <v>1227</v>
      </c>
      <c r="J49" s="23">
        <f t="shared" si="10"/>
        <v>1233</v>
      </c>
      <c r="K49" s="23">
        <f t="shared" si="10"/>
        <v>1215</v>
      </c>
    </row>
    <row r="50" spans="2:14" x14ac:dyDescent="0.25">
      <c r="B50" s="21"/>
      <c r="C50" s="35" t="s">
        <v>194</v>
      </c>
      <c r="D50" s="23">
        <f t="shared" si="5"/>
        <v>6588</v>
      </c>
      <c r="E50" s="23">
        <f t="shared" ref="E50:K50" si="11">ROUND(E39,-3)/1000</f>
        <v>6590</v>
      </c>
      <c r="F50" s="23">
        <f t="shared" si="11"/>
        <v>6592</v>
      </c>
      <c r="G50" s="23">
        <f t="shared" si="11"/>
        <v>6594</v>
      </c>
      <c r="H50" s="23">
        <f t="shared" si="11"/>
        <v>6598</v>
      </c>
      <c r="I50" s="23">
        <f t="shared" si="11"/>
        <v>6600</v>
      </c>
      <c r="J50" s="23">
        <f t="shared" si="11"/>
        <v>6602</v>
      </c>
      <c r="K50" s="23">
        <f t="shared" si="11"/>
        <v>6604</v>
      </c>
    </row>
    <row r="51" spans="2:14" x14ac:dyDescent="0.25">
      <c r="B51" s="21"/>
      <c r="C51" s="37" t="s">
        <v>195</v>
      </c>
      <c r="D51" s="28">
        <f t="shared" si="5"/>
        <v>-26</v>
      </c>
      <c r="E51" s="28">
        <f t="shared" ref="E51:K51" si="12">ROUND(E40,-3)/1000</f>
        <v>-26</v>
      </c>
      <c r="F51" s="28">
        <f t="shared" si="12"/>
        <v>-26</v>
      </c>
      <c r="G51" s="28">
        <f t="shared" si="12"/>
        <v>-26</v>
      </c>
      <c r="H51" s="28">
        <f t="shared" si="12"/>
        <v>-26</v>
      </c>
      <c r="I51" s="28">
        <f t="shared" si="12"/>
        <v>-27</v>
      </c>
      <c r="J51" s="28">
        <f t="shared" si="12"/>
        <v>-27</v>
      </c>
      <c r="K51" s="28">
        <f t="shared" si="12"/>
        <v>-27</v>
      </c>
    </row>
    <row r="52" spans="2:14" x14ac:dyDescent="0.25">
      <c r="B52" s="21"/>
      <c r="C52" s="22" t="s">
        <v>188</v>
      </c>
      <c r="M52" s="8" t="s">
        <v>98</v>
      </c>
    </row>
    <row r="53" spans="2:14" x14ac:dyDescent="0.25">
      <c r="B53" s="21"/>
    </row>
    <row r="54" spans="2:14" x14ac:dyDescent="0.25">
      <c r="B54" s="21"/>
      <c r="N54" s="8" t="s">
        <v>98</v>
      </c>
    </row>
    <row r="55" spans="2:14" x14ac:dyDescent="0.25">
      <c r="B55" s="21"/>
      <c r="D55" s="8" t="s">
        <v>185</v>
      </c>
    </row>
    <row r="56" spans="2:14" x14ac:dyDescent="0.25">
      <c r="B56" s="29"/>
      <c r="D56" s="34" t="s">
        <v>93</v>
      </c>
      <c r="E56" s="34" t="s">
        <v>89</v>
      </c>
      <c r="F56" s="34" t="s">
        <v>90</v>
      </c>
      <c r="G56" s="34" t="s">
        <v>91</v>
      </c>
      <c r="H56" s="34" t="s">
        <v>92</v>
      </c>
      <c r="I56" s="34" t="s">
        <v>88</v>
      </c>
      <c r="J56" s="34" t="s">
        <v>126</v>
      </c>
      <c r="K56" s="34" t="s">
        <v>127</v>
      </c>
    </row>
    <row r="58" spans="2:14" x14ac:dyDescent="0.25">
      <c r="D58" s="28">
        <f t="shared" ref="D58:K58" si="13">D45+D46</f>
        <v>7166</v>
      </c>
      <c r="E58" s="28">
        <f t="shared" si="13"/>
        <v>7054</v>
      </c>
      <c r="F58" s="28">
        <f t="shared" si="13"/>
        <v>6822</v>
      </c>
      <c r="G58" s="28">
        <f t="shared" si="13"/>
        <v>6657</v>
      </c>
      <c r="H58" s="28">
        <f t="shared" si="13"/>
        <v>6243</v>
      </c>
      <c r="I58" s="28">
        <f t="shared" si="13"/>
        <v>4569</v>
      </c>
      <c r="J58" s="28">
        <f t="shared" si="13"/>
        <v>4626</v>
      </c>
      <c r="K58" s="28">
        <f t="shared" si="13"/>
        <v>4432</v>
      </c>
    </row>
  </sheetData>
  <mergeCells count="8">
    <mergeCell ref="A31:K31"/>
    <mergeCell ref="A1:K1"/>
    <mergeCell ref="B3:B4"/>
    <mergeCell ref="C3:H3"/>
    <mergeCell ref="I3:J3"/>
    <mergeCell ref="B17:B18"/>
    <mergeCell ref="C17:H17"/>
    <mergeCell ref="I17:J1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topLeftCell="A27" zoomScale="90" zoomScaleNormal="90" workbookViewId="0">
      <selection activeCell="E41" sqref="E41"/>
    </sheetView>
  </sheetViews>
  <sheetFormatPr defaultColWidth="9.140625" defaultRowHeight="15" x14ac:dyDescent="0.25"/>
  <cols>
    <col min="1" max="1" width="30.140625" style="8" customWidth="1"/>
    <col min="2" max="2" width="13.5703125" style="8" customWidth="1"/>
    <col min="3" max="3" width="14.42578125" style="8" customWidth="1"/>
    <col min="4" max="4" width="14" style="8" customWidth="1"/>
    <col min="5" max="5" width="14" style="8" bestFit="1" customWidth="1"/>
    <col min="6" max="8" width="14.42578125" style="8" customWidth="1"/>
    <col min="9" max="9" width="15.42578125" style="8" customWidth="1"/>
    <col min="10" max="11" width="14.42578125" style="8" customWidth="1"/>
    <col min="12" max="16384" width="9.140625" style="8"/>
  </cols>
  <sheetData>
    <row r="1" spans="1:11" ht="21" x14ac:dyDescent="0.35">
      <c r="A1" s="122" t="s">
        <v>130</v>
      </c>
      <c r="B1" s="122"/>
    </row>
    <row r="2" spans="1:11" x14ac:dyDescent="0.25">
      <c r="A2" s="20" t="s">
        <v>63</v>
      </c>
      <c r="B2" s="20" t="s">
        <v>64</v>
      </c>
    </row>
    <row r="3" spans="1:11" x14ac:dyDescent="0.25">
      <c r="A3" s="8" t="s">
        <v>62</v>
      </c>
      <c r="B3" s="8" t="s">
        <v>65</v>
      </c>
    </row>
    <row r="4" spans="1:11" x14ac:dyDescent="0.25">
      <c r="A4" s="8" t="s">
        <v>66</v>
      </c>
      <c r="B4" s="8" t="s">
        <v>67</v>
      </c>
    </row>
    <row r="5" spans="1:11" x14ac:dyDescent="0.25">
      <c r="A5" s="8" t="s">
        <v>68</v>
      </c>
      <c r="B5" s="8" t="s">
        <v>69</v>
      </c>
    </row>
    <row r="6" spans="1:11" x14ac:dyDescent="0.25">
      <c r="A6" s="8" t="s">
        <v>70</v>
      </c>
      <c r="B6" s="8" t="s">
        <v>71</v>
      </c>
    </row>
    <row r="7" spans="1:11" x14ac:dyDescent="0.25">
      <c r="A7" s="8" t="s">
        <v>72</v>
      </c>
      <c r="B7" s="8" t="s">
        <v>73</v>
      </c>
    </row>
    <row r="8" spans="1:11" x14ac:dyDescent="0.25">
      <c r="A8" s="8" t="s">
        <v>74</v>
      </c>
      <c r="B8" s="8" t="s">
        <v>75</v>
      </c>
    </row>
    <row r="9" spans="1:11" x14ac:dyDescent="0.25">
      <c r="A9" s="8" t="s">
        <v>76</v>
      </c>
      <c r="B9" s="8" t="s">
        <v>77</v>
      </c>
    </row>
    <row r="10" spans="1:11" x14ac:dyDescent="0.25">
      <c r="A10" s="8" t="s">
        <v>78</v>
      </c>
      <c r="B10" s="8" t="s">
        <v>79</v>
      </c>
    </row>
    <row r="11" spans="1:11" x14ac:dyDescent="0.25">
      <c r="A11" s="8" t="s">
        <v>80</v>
      </c>
      <c r="B11" s="40">
        <v>7.0000000000000007E-2</v>
      </c>
    </row>
    <row r="12" spans="1:11" x14ac:dyDescent="0.25">
      <c r="A12" s="8" t="s">
        <v>81</v>
      </c>
      <c r="B12" s="8" t="s">
        <v>82</v>
      </c>
    </row>
    <row r="13" spans="1:11" s="68" customFormat="1" x14ac:dyDescent="0.25">
      <c r="A13" s="8" t="s">
        <v>83</v>
      </c>
      <c r="B13" s="8" t="s">
        <v>84</v>
      </c>
    </row>
    <row r="14" spans="1:11" x14ac:dyDescent="0.25">
      <c r="A14" s="8" t="s">
        <v>85</v>
      </c>
      <c r="B14" s="40">
        <v>0.05</v>
      </c>
    </row>
    <row r="15" spans="1:11" x14ac:dyDescent="0.25">
      <c r="A15" s="16" t="s">
        <v>86</v>
      </c>
      <c r="B15" s="16" t="s">
        <v>87</v>
      </c>
    </row>
    <row r="16" spans="1:11" ht="18.75" x14ac:dyDescent="0.3">
      <c r="A16" s="67"/>
      <c r="B16" s="69"/>
      <c r="C16" s="69"/>
      <c r="D16" s="69" t="s">
        <v>131</v>
      </c>
      <c r="E16" s="69"/>
      <c r="F16" s="69"/>
      <c r="G16" s="69"/>
      <c r="H16" s="69"/>
      <c r="I16" s="69"/>
      <c r="J16" s="9"/>
      <c r="K16" s="9"/>
    </row>
    <row r="17" spans="1:11" x14ac:dyDescent="0.25">
      <c r="A17" s="10"/>
      <c r="B17" s="8" t="s">
        <v>6</v>
      </c>
      <c r="C17" s="42">
        <v>2.5000000000000001E-3</v>
      </c>
      <c r="D17" s="42">
        <v>5.0000000000000001E-3</v>
      </c>
      <c r="E17" s="42">
        <v>7.4999999999999997E-3</v>
      </c>
      <c r="F17" s="7">
        <v>0.01</v>
      </c>
      <c r="G17" s="7">
        <v>0.02</v>
      </c>
      <c r="H17" s="7">
        <v>0.05</v>
      </c>
      <c r="I17" s="7">
        <v>0.08</v>
      </c>
      <c r="J17" s="9"/>
      <c r="K17" s="9"/>
    </row>
    <row r="18" spans="1:11" x14ac:dyDescent="0.25">
      <c r="A18" s="10" t="s">
        <v>8</v>
      </c>
      <c r="B18" s="104">
        <v>45537000</v>
      </c>
      <c r="C18" s="104">
        <v>45590000</v>
      </c>
      <c r="D18" s="104">
        <v>45612000</v>
      </c>
      <c r="E18" s="104">
        <v>45634000</v>
      </c>
      <c r="F18" s="104">
        <v>45638000</v>
      </c>
      <c r="G18" s="104">
        <v>46088000</v>
      </c>
      <c r="H18" s="104">
        <v>46529000</v>
      </c>
      <c r="I18" s="104">
        <v>46890000</v>
      </c>
      <c r="J18" s="9"/>
      <c r="K18" s="103"/>
    </row>
    <row r="19" spans="1:11" x14ac:dyDescent="0.25">
      <c r="A19" s="10" t="s">
        <v>0</v>
      </c>
      <c r="B19" s="104">
        <v>19005000</v>
      </c>
      <c r="C19" s="104">
        <v>19327000</v>
      </c>
      <c r="D19" s="104">
        <v>19644000</v>
      </c>
      <c r="E19" s="104">
        <v>19962000</v>
      </c>
      <c r="F19" s="104">
        <v>20277000</v>
      </c>
      <c r="G19" s="104">
        <v>21603000</v>
      </c>
      <c r="H19" s="104">
        <v>25506000</v>
      </c>
      <c r="I19" s="104">
        <v>29348000</v>
      </c>
      <c r="J19" s="9"/>
      <c r="K19" s="9"/>
    </row>
    <row r="20" spans="1:11" x14ac:dyDescent="0.25">
      <c r="A20" s="10" t="s">
        <v>1</v>
      </c>
      <c r="B20" s="104">
        <v>14587000</v>
      </c>
      <c r="C20" s="104">
        <v>14845000</v>
      </c>
      <c r="D20" s="104">
        <v>15298000</v>
      </c>
      <c r="E20" s="104">
        <v>15627000</v>
      </c>
      <c r="F20" s="104">
        <v>16372000</v>
      </c>
      <c r="G20" s="104">
        <v>19071000</v>
      </c>
      <c r="H20" s="104">
        <v>19245000</v>
      </c>
      <c r="I20" s="104">
        <v>19502000</v>
      </c>
      <c r="J20" s="9"/>
      <c r="K20" s="9"/>
    </row>
    <row r="21" spans="1:11" x14ac:dyDescent="0.25">
      <c r="A21" s="10" t="s">
        <v>7</v>
      </c>
      <c r="B21" s="104">
        <v>-47667000</v>
      </c>
      <c r="C21" s="104">
        <v>-48574000</v>
      </c>
      <c r="D21" s="104">
        <v>-46664000</v>
      </c>
      <c r="E21" s="104">
        <v>-46514000</v>
      </c>
      <c r="F21" s="104">
        <v>-40409000</v>
      </c>
      <c r="G21" s="104">
        <v>-24381000</v>
      </c>
      <c r="H21" s="104">
        <v>-73870000</v>
      </c>
      <c r="I21" s="104">
        <v>-124941000</v>
      </c>
      <c r="J21" s="9"/>
      <c r="K21" s="9"/>
    </row>
    <row r="22" spans="1:11" x14ac:dyDescent="0.25">
      <c r="A22" s="10" t="s">
        <v>25</v>
      </c>
      <c r="B22" s="11">
        <v>1.343</v>
      </c>
      <c r="C22" s="11">
        <v>1.339</v>
      </c>
      <c r="D22" s="11">
        <v>1.3160000000000001</v>
      </c>
      <c r="E22" s="11">
        <v>1.306</v>
      </c>
      <c r="F22" s="11">
        <v>1.26</v>
      </c>
      <c r="G22" s="11">
        <v>1.1339999999999999</v>
      </c>
      <c r="H22" s="11">
        <v>1.327</v>
      </c>
      <c r="I22" s="11">
        <v>1.504</v>
      </c>
      <c r="J22" s="9"/>
      <c r="K22" s="9"/>
    </row>
    <row r="23" spans="1:11" x14ac:dyDescent="0.25">
      <c r="A23" s="10" t="s">
        <v>26</v>
      </c>
      <c r="B23" s="11">
        <v>1.03</v>
      </c>
      <c r="C23" s="11">
        <v>1.028</v>
      </c>
      <c r="D23" s="11">
        <v>1.0249999999999999</v>
      </c>
      <c r="E23" s="11">
        <v>1.0228999999999999</v>
      </c>
      <c r="F23" s="11">
        <v>1.0169999999999999</v>
      </c>
      <c r="G23" s="11">
        <v>1.0009999999999999</v>
      </c>
      <c r="H23" s="11">
        <v>1.00129</v>
      </c>
      <c r="I23" s="11">
        <v>0.99992000000000003</v>
      </c>
      <c r="J23" s="9"/>
      <c r="K23" s="9"/>
    </row>
    <row r="24" spans="1:11" x14ac:dyDescent="0.25">
      <c r="A24" s="10" t="s">
        <v>27</v>
      </c>
      <c r="B24" s="12">
        <v>-8.6999999999999994E-3</v>
      </c>
      <c r="C24" s="12">
        <v>-0.01</v>
      </c>
      <c r="D24" s="12">
        <v>-7.1000000000000004E-3</v>
      </c>
      <c r="E24" s="12">
        <v>-6.7999999999999996E-3</v>
      </c>
      <c r="F24" s="12">
        <v>2.5000000000000001E-3</v>
      </c>
      <c r="G24" s="12">
        <v>3.2899999999999999E-2</v>
      </c>
      <c r="H24" s="42">
        <v>-4.7300000000000002E-2</v>
      </c>
      <c r="I24" s="12">
        <v>-0.1234</v>
      </c>
      <c r="J24" s="9"/>
      <c r="K24" s="9"/>
    </row>
    <row r="25" spans="1:11" x14ac:dyDescent="0.25">
      <c r="A25" s="10" t="s">
        <v>28</v>
      </c>
      <c r="B25" s="13"/>
      <c r="C25" s="14"/>
      <c r="D25" s="14"/>
      <c r="E25" s="15"/>
      <c r="F25" s="14"/>
      <c r="G25" s="14"/>
      <c r="H25" s="14"/>
      <c r="J25" s="9"/>
      <c r="K25" s="9"/>
    </row>
    <row r="26" spans="1:11" x14ac:dyDescent="0.25">
      <c r="J26" s="9"/>
      <c r="K26" s="9"/>
    </row>
    <row r="27" spans="1:11" x14ac:dyDescent="0.25">
      <c r="H27" s="8" t="s">
        <v>98</v>
      </c>
      <c r="J27" s="9"/>
      <c r="K27" s="9"/>
    </row>
    <row r="28" spans="1:11" x14ac:dyDescent="0.25">
      <c r="J28" s="9"/>
      <c r="K28" s="9"/>
    </row>
    <row r="29" spans="1:11" x14ac:dyDescent="0.25">
      <c r="J29" s="9"/>
      <c r="K29" s="9"/>
    </row>
    <row r="30" spans="1:11" x14ac:dyDescent="0.25">
      <c r="J30" s="9"/>
      <c r="K30" s="9"/>
    </row>
    <row r="31" spans="1:11" x14ac:dyDescent="0.25">
      <c r="J31" s="9"/>
      <c r="K31" s="9"/>
    </row>
    <row r="32" spans="1:11" x14ac:dyDescent="0.25">
      <c r="J32" s="9"/>
      <c r="K32" s="9"/>
    </row>
    <row r="43" spans="1:7" x14ac:dyDescent="0.25">
      <c r="A43" s="29"/>
      <c r="B43" s="29"/>
      <c r="C43" s="29"/>
    </row>
    <row r="44" spans="1:7" x14ac:dyDescent="0.25">
      <c r="A44" s="29"/>
      <c r="B44" s="29"/>
      <c r="C44" s="29"/>
    </row>
    <row r="45" spans="1:7" ht="21" x14ac:dyDescent="0.35">
      <c r="A45" s="29"/>
      <c r="B45" s="29"/>
      <c r="C45" s="29"/>
      <c r="D45" s="116" t="s">
        <v>132</v>
      </c>
      <c r="E45" s="116"/>
      <c r="F45" s="116"/>
      <c r="G45" s="116"/>
    </row>
    <row r="46" spans="1:7" x14ac:dyDescent="0.25">
      <c r="A46" s="29"/>
      <c r="B46" s="29"/>
      <c r="C46" s="29"/>
      <c r="D46" s="54" t="s">
        <v>120</v>
      </c>
    </row>
    <row r="47" spans="1:7" x14ac:dyDescent="0.25">
      <c r="A47" s="29"/>
      <c r="B47" s="29"/>
      <c r="C47" s="29"/>
      <c r="D47" s="55" t="s">
        <v>121</v>
      </c>
      <c r="E47" s="55" t="s">
        <v>122</v>
      </c>
      <c r="F47" s="55" t="s">
        <v>123</v>
      </c>
      <c r="G47" s="55" t="s">
        <v>25</v>
      </c>
    </row>
    <row r="48" spans="1:7" x14ac:dyDescent="0.25">
      <c r="A48" s="29"/>
      <c r="B48" s="29"/>
      <c r="C48" s="29"/>
      <c r="D48" s="56">
        <v>0</v>
      </c>
      <c r="E48" s="57">
        <v>38.5862757836966</v>
      </c>
      <c r="F48" s="58">
        <f t="shared" ref="F48:F55" si="0">((E48/38.5862757836966)-1)*100</f>
        <v>0</v>
      </c>
      <c r="G48" s="59">
        <v>1.343</v>
      </c>
    </row>
    <row r="49" spans="1:13" x14ac:dyDescent="0.25">
      <c r="A49" s="29"/>
      <c r="B49" s="29"/>
      <c r="C49" s="29"/>
      <c r="D49" s="58">
        <v>0.25</v>
      </c>
      <c r="E49" s="57">
        <v>40.12834900917349</v>
      </c>
      <c r="F49" s="60">
        <f t="shared" si="0"/>
        <v>3.9964292851720318</v>
      </c>
      <c r="G49" s="59">
        <v>1.339</v>
      </c>
    </row>
    <row r="50" spans="1:13" x14ac:dyDescent="0.25">
      <c r="A50" s="29"/>
      <c r="B50" s="29"/>
      <c r="C50" s="29"/>
      <c r="D50" s="58">
        <v>0.5</v>
      </c>
      <c r="E50" s="57">
        <v>40.805999595213784</v>
      </c>
      <c r="F50" s="60">
        <f t="shared" si="0"/>
        <v>5.7526251664200778</v>
      </c>
      <c r="G50" s="59">
        <v>1.3160000000000001</v>
      </c>
    </row>
    <row r="51" spans="1:13" x14ac:dyDescent="0.25">
      <c r="A51" s="29"/>
      <c r="B51" s="29"/>
      <c r="C51" s="70"/>
      <c r="D51" s="58">
        <v>0.75</v>
      </c>
      <c r="E51" s="57">
        <v>40.683418739919887</v>
      </c>
      <c r="F51" s="60">
        <f t="shared" si="0"/>
        <v>5.4349452328057213</v>
      </c>
      <c r="G51" s="59">
        <v>1.306</v>
      </c>
      <c r="M51" s="8" t="s">
        <v>98</v>
      </c>
    </row>
    <row r="52" spans="1:13" x14ac:dyDescent="0.25">
      <c r="A52" s="29"/>
      <c r="B52" s="29"/>
      <c r="C52" s="70"/>
      <c r="D52" s="61">
        <v>1</v>
      </c>
      <c r="E52" s="57">
        <v>42.492049121688503</v>
      </c>
      <c r="F52" s="60">
        <f t="shared" si="0"/>
        <v>10.122182715653949</v>
      </c>
      <c r="G52" s="59">
        <v>1.26</v>
      </c>
    </row>
    <row r="53" spans="1:13" x14ac:dyDescent="0.25">
      <c r="A53" s="29"/>
      <c r="B53" s="29"/>
      <c r="C53" s="70"/>
      <c r="D53" s="58">
        <v>2</v>
      </c>
      <c r="E53" s="57">
        <v>49.117511069839431</v>
      </c>
      <c r="F53" s="60">
        <f t="shared" si="0"/>
        <v>27.292696877972531</v>
      </c>
      <c r="G53" s="59">
        <v>1.1339999999999999</v>
      </c>
    </row>
    <row r="54" spans="1:13" x14ac:dyDescent="0.25">
      <c r="A54" s="29"/>
      <c r="B54" s="71"/>
      <c r="C54" s="70"/>
      <c r="D54" s="58">
        <v>5</v>
      </c>
      <c r="E54" s="57">
        <v>51.554229555644838</v>
      </c>
      <c r="F54" s="60">
        <f t="shared" si="0"/>
        <v>33.607684360736975</v>
      </c>
      <c r="G54" s="62">
        <v>1.327</v>
      </c>
    </row>
    <row r="55" spans="1:13" x14ac:dyDescent="0.25">
      <c r="A55" s="29"/>
      <c r="B55" s="29"/>
      <c r="C55" s="70"/>
      <c r="D55" s="58">
        <v>8</v>
      </c>
      <c r="E55" s="57">
        <v>51.962459057448974</v>
      </c>
      <c r="F55" s="60">
        <f t="shared" si="0"/>
        <v>34.665649902922354</v>
      </c>
      <c r="G55" s="59">
        <v>1.504</v>
      </c>
    </row>
    <row r="56" spans="1:13" x14ac:dyDescent="0.25">
      <c r="A56" s="29"/>
      <c r="B56" s="29"/>
      <c r="C56" s="70"/>
    </row>
    <row r="57" spans="1:13" x14ac:dyDescent="0.25">
      <c r="A57" s="29"/>
      <c r="B57" s="71"/>
      <c r="C57" s="70"/>
    </row>
    <row r="58" spans="1:13" x14ac:dyDescent="0.25">
      <c r="A58" s="29"/>
      <c r="B58" s="29"/>
      <c r="C58" s="70"/>
    </row>
    <row r="59" spans="1:13" x14ac:dyDescent="0.25">
      <c r="C59" s="12"/>
    </row>
    <row r="60" spans="1:13" x14ac:dyDescent="0.25">
      <c r="C60" s="12"/>
    </row>
    <row r="61" spans="1:13" x14ac:dyDescent="0.25">
      <c r="C61" s="12"/>
    </row>
    <row r="62" spans="1:13" x14ac:dyDescent="0.25">
      <c r="C62" s="12"/>
    </row>
  </sheetData>
  <mergeCells count="2">
    <mergeCell ref="A1:B1"/>
    <mergeCell ref="D45:G45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5"/>
  <sheetViews>
    <sheetView topLeftCell="B1" zoomScaleNormal="100" workbookViewId="0">
      <selection activeCell="H7" sqref="H7"/>
    </sheetView>
  </sheetViews>
  <sheetFormatPr defaultColWidth="9.140625" defaultRowHeight="15" x14ac:dyDescent="0.25"/>
  <cols>
    <col min="1" max="1" width="31.85546875" style="8" customWidth="1"/>
    <col min="2" max="2" width="14.42578125" style="8" customWidth="1"/>
    <col min="3" max="12" width="10" style="8" customWidth="1"/>
    <col min="13" max="13" width="11" style="8" customWidth="1"/>
    <col min="14" max="16384" width="9.140625" style="8"/>
  </cols>
  <sheetData>
    <row r="1" spans="1:33" ht="18.75" x14ac:dyDescent="0.3">
      <c r="A1" s="123" t="s">
        <v>133</v>
      </c>
      <c r="B1" s="123"/>
      <c r="C1" s="123"/>
      <c r="D1" s="123"/>
      <c r="E1" s="123"/>
      <c r="F1" s="123"/>
      <c r="G1" s="123"/>
      <c r="H1" s="123"/>
    </row>
    <row r="2" spans="1:33" x14ac:dyDescent="0.25">
      <c r="A2" s="124" t="s">
        <v>184</v>
      </c>
      <c r="B2" s="124"/>
      <c r="C2" s="124"/>
      <c r="D2" s="124"/>
      <c r="E2" s="124"/>
      <c r="F2" s="124"/>
      <c r="G2" s="124"/>
      <c r="H2" s="124"/>
      <c r="I2" s="38"/>
      <c r="J2" s="38"/>
      <c r="K2" s="38"/>
      <c r="L2" s="38"/>
      <c r="M2" s="38"/>
      <c r="N2" s="38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</row>
    <row r="3" spans="1:33" x14ac:dyDescent="0.25">
      <c r="A3" s="94" t="s">
        <v>42</v>
      </c>
      <c r="B3" s="94" t="s">
        <v>43</v>
      </c>
      <c r="C3" s="91" t="s">
        <v>6</v>
      </c>
      <c r="D3" s="92">
        <v>2.5000000000000001E-3</v>
      </c>
      <c r="E3" s="92">
        <v>5.0000000000000001E-3</v>
      </c>
      <c r="F3" s="92">
        <v>7.4999999999999997E-3</v>
      </c>
      <c r="G3" s="93">
        <v>0.01</v>
      </c>
      <c r="H3" s="93">
        <v>0.02</v>
      </c>
      <c r="I3" s="38"/>
      <c r="J3" s="38"/>
      <c r="L3" s="38"/>
      <c r="M3" s="38"/>
      <c r="N3" s="38"/>
    </row>
    <row r="4" spans="1:33" x14ac:dyDescent="0.25">
      <c r="A4" s="94" t="s">
        <v>44</v>
      </c>
      <c r="B4" s="95" t="s">
        <v>45</v>
      </c>
      <c r="C4" s="8">
        <v>6.7000000000000002E-4</v>
      </c>
      <c r="D4" s="8">
        <v>6.6E-4</v>
      </c>
      <c r="E4" s="8">
        <v>6.4000000000000005E-4</v>
      </c>
      <c r="F4" s="8">
        <v>6.3000000000000003E-4</v>
      </c>
      <c r="G4" s="8">
        <v>6.0999999999999997E-4</v>
      </c>
      <c r="H4" s="8">
        <v>5.2999999999999998E-4</v>
      </c>
      <c r="I4" s="38"/>
      <c r="J4" s="38"/>
      <c r="K4" s="38"/>
      <c r="L4" s="38"/>
      <c r="M4" s="38"/>
      <c r="N4" s="38"/>
    </row>
    <row r="5" spans="1:33" x14ac:dyDescent="0.25">
      <c r="A5" s="94" t="s">
        <v>46</v>
      </c>
      <c r="B5" s="95" t="s">
        <v>47</v>
      </c>
      <c r="C5" s="8">
        <v>0.22106999999999999</v>
      </c>
      <c r="D5" s="8">
        <v>0.22031000000000001</v>
      </c>
      <c r="E5" s="8">
        <v>0.21665999999999999</v>
      </c>
      <c r="F5" s="8">
        <v>0.215</v>
      </c>
      <c r="G5" s="38">
        <v>0.20779</v>
      </c>
      <c r="H5" s="8">
        <v>0.18756</v>
      </c>
      <c r="I5" s="38"/>
      <c r="J5" s="38"/>
      <c r="K5" s="38"/>
      <c r="L5" s="38"/>
      <c r="M5" s="38"/>
      <c r="N5" s="38"/>
    </row>
    <row r="6" spans="1:33" x14ac:dyDescent="0.25">
      <c r="A6" s="94" t="s">
        <v>48</v>
      </c>
      <c r="B6" s="95" t="s">
        <v>49</v>
      </c>
      <c r="C6" s="8">
        <v>1.2999999999999999E-4</v>
      </c>
      <c r="D6" s="8">
        <v>1.2999999999999999E-4</v>
      </c>
      <c r="E6" s="8">
        <v>1.2999999999999999E-4</v>
      </c>
      <c r="F6" s="8">
        <v>1.2999999999999999E-4</v>
      </c>
      <c r="G6" s="38">
        <v>1.2E-4</v>
      </c>
      <c r="H6" s="38">
        <v>1.1E-4</v>
      </c>
      <c r="I6" s="38"/>
      <c r="J6" s="38"/>
      <c r="K6" s="38"/>
      <c r="L6" s="38"/>
      <c r="M6" s="38"/>
      <c r="N6" s="38"/>
    </row>
    <row r="7" spans="1:33" x14ac:dyDescent="0.25">
      <c r="A7" s="94" t="s">
        <v>50</v>
      </c>
      <c r="B7" s="95" t="s">
        <v>51</v>
      </c>
      <c r="C7" s="8">
        <v>-2.3700000000000001E-3</v>
      </c>
      <c r="D7" s="38">
        <v>-2.0799999999999998E-3</v>
      </c>
      <c r="E7" s="38">
        <v>-2.5400000000000002E-3</v>
      </c>
      <c r="F7" s="8">
        <v>-2.5899999999999999E-3</v>
      </c>
      <c r="G7" s="38">
        <v>-4.0499999999999998E-3</v>
      </c>
      <c r="H7" s="38">
        <v>-8.9599999999999992E-3</v>
      </c>
      <c r="I7" s="38"/>
      <c r="J7" s="38"/>
      <c r="K7" s="38"/>
      <c r="L7" s="38"/>
      <c r="M7" s="38"/>
      <c r="N7" s="38"/>
    </row>
    <row r="8" spans="1:33" x14ac:dyDescent="0.25">
      <c r="A8" s="94" t="s">
        <v>52</v>
      </c>
      <c r="B8" s="95"/>
      <c r="C8" s="38">
        <v>2.0267300000000001E-9</v>
      </c>
      <c r="D8" s="38">
        <v>2.0251099999999998E-9</v>
      </c>
      <c r="E8" s="38">
        <v>1.9975299999999998E-9</v>
      </c>
      <c r="F8" s="38">
        <v>1.98757E-9</v>
      </c>
      <c r="G8" s="38">
        <v>1.92759E-9</v>
      </c>
      <c r="H8" s="38">
        <v>1.7626000000000001E-9</v>
      </c>
      <c r="I8" s="38"/>
      <c r="J8" s="38"/>
      <c r="K8" s="38"/>
      <c r="L8" s="38"/>
      <c r="M8" s="38"/>
      <c r="N8" s="38"/>
    </row>
    <row r="9" spans="1:33" x14ac:dyDescent="0.25">
      <c r="A9" s="94" t="s">
        <v>53</v>
      </c>
      <c r="B9" s="95"/>
      <c r="C9" s="38">
        <v>9.8167800000000005E-9</v>
      </c>
      <c r="D9" s="38">
        <v>9.7810399999999996E-9</v>
      </c>
      <c r="E9" s="38">
        <v>9.6175099999999998E-9</v>
      </c>
      <c r="F9" s="38">
        <v>9.5423E-9</v>
      </c>
      <c r="G9" s="38">
        <v>9.2221000000000002E-9</v>
      </c>
      <c r="H9" s="38">
        <v>8.3244400000000003E-9</v>
      </c>
      <c r="I9" s="38"/>
      <c r="J9" s="38"/>
      <c r="K9" s="38"/>
      <c r="L9" s="38"/>
      <c r="M9" s="38"/>
      <c r="N9" s="38"/>
    </row>
    <row r="10" spans="1:33" x14ac:dyDescent="0.25">
      <c r="A10" s="94" t="s">
        <v>54</v>
      </c>
      <c r="B10" s="95" t="s">
        <v>55</v>
      </c>
      <c r="C10" s="38">
        <v>1.0106200000000001E-8</v>
      </c>
      <c r="D10" s="38">
        <v>9.9905999999999998E-9</v>
      </c>
      <c r="E10" s="38">
        <v>9.7712600000000004E-9</v>
      </c>
      <c r="F10" s="38">
        <v>9.6317799999999992E-9</v>
      </c>
      <c r="G10" s="38">
        <v>9.2947100000000001E-9</v>
      </c>
      <c r="H10" s="38">
        <v>8.3506199999999994E-9</v>
      </c>
      <c r="I10" s="38"/>
      <c r="J10" s="38"/>
      <c r="K10" s="38"/>
      <c r="L10" s="38"/>
      <c r="M10" s="38"/>
      <c r="N10" s="38"/>
    </row>
    <row r="11" spans="1:33" x14ac:dyDescent="0.25">
      <c r="A11" s="94" t="s">
        <v>56</v>
      </c>
      <c r="B11" s="95" t="s">
        <v>57</v>
      </c>
      <c r="C11" s="8">
        <v>5.0000000000000001E-3</v>
      </c>
      <c r="D11" s="8">
        <v>4.9500000000000004E-3</v>
      </c>
      <c r="E11" s="8">
        <v>4.8500000000000001E-3</v>
      </c>
      <c r="F11" s="38">
        <v>4.79E-3</v>
      </c>
      <c r="G11" s="38">
        <v>4.6100000000000004E-3</v>
      </c>
      <c r="H11" s="38">
        <v>4.0899999999999999E-3</v>
      </c>
      <c r="I11" s="38"/>
      <c r="J11" s="38"/>
      <c r="K11" s="38"/>
      <c r="M11" s="38"/>
      <c r="N11" s="38"/>
    </row>
    <row r="12" spans="1:33" x14ac:dyDescent="0.25">
      <c r="A12" s="94" t="s">
        <v>58</v>
      </c>
      <c r="B12" s="95" t="s">
        <v>59</v>
      </c>
      <c r="C12" s="8">
        <v>0.12984999999999999</v>
      </c>
      <c r="D12" s="38">
        <v>0.13061</v>
      </c>
      <c r="E12" s="38">
        <v>0.12973000000000001</v>
      </c>
      <c r="F12" s="8">
        <v>0.12989999999999999</v>
      </c>
      <c r="G12" s="8">
        <v>0.12687999999999999</v>
      </c>
      <c r="H12" s="38">
        <v>0.11892</v>
      </c>
    </row>
    <row r="13" spans="1:33" x14ac:dyDescent="0.25">
      <c r="A13" s="94" t="s">
        <v>60</v>
      </c>
      <c r="B13" s="95" t="s">
        <v>61</v>
      </c>
      <c r="C13" s="38">
        <v>7.5618500000000001E-5</v>
      </c>
      <c r="D13" s="38">
        <v>7.4695299999999996E-5</v>
      </c>
      <c r="E13" s="38">
        <v>7.27933E-5</v>
      </c>
      <c r="F13" s="38">
        <v>7.1619199999999994E-5</v>
      </c>
      <c r="G13" s="38">
        <v>6.8589499999999998E-5</v>
      </c>
      <c r="H13" s="38">
        <v>5.9916200000000001E-5</v>
      </c>
    </row>
    <row r="16" spans="1:33" x14ac:dyDescent="0.25">
      <c r="B16" s="38"/>
    </row>
    <row r="17" spans="2:20" x14ac:dyDescent="0.25">
      <c r="B17" s="38"/>
    </row>
    <row r="18" spans="2:20" x14ac:dyDescent="0.25">
      <c r="B18" s="38"/>
    </row>
    <row r="19" spans="2:20" x14ac:dyDescent="0.25">
      <c r="B19" s="38"/>
    </row>
    <row r="20" spans="2:20" x14ac:dyDescent="0.25">
      <c r="B20" s="38"/>
      <c r="G20" s="38"/>
    </row>
    <row r="21" spans="2:20" x14ac:dyDescent="0.25">
      <c r="B21" s="38"/>
      <c r="G21" s="38"/>
    </row>
    <row r="22" spans="2:20" x14ac:dyDescent="0.25">
      <c r="B22" s="38"/>
      <c r="G22" s="38"/>
    </row>
    <row r="23" spans="2:20" x14ac:dyDescent="0.25">
      <c r="B23" s="38"/>
      <c r="G23" s="38"/>
    </row>
    <row r="24" spans="2:20" x14ac:dyDescent="0.25">
      <c r="B24" s="38"/>
      <c r="G24" s="38"/>
    </row>
    <row r="25" spans="2:20" x14ac:dyDescent="0.25">
      <c r="B25" s="38"/>
      <c r="G25" s="38"/>
      <c r="T25" s="8" t="s">
        <v>95</v>
      </c>
    </row>
    <row r="26" spans="2:20" x14ac:dyDescent="0.25">
      <c r="B26" s="38"/>
      <c r="G26" s="38"/>
    </row>
    <row r="27" spans="2:20" x14ac:dyDescent="0.25">
      <c r="B27" s="38"/>
      <c r="G27" s="38"/>
    </row>
    <row r="28" spans="2:20" x14ac:dyDescent="0.25">
      <c r="B28" s="38"/>
      <c r="G28" s="38"/>
    </row>
    <row r="29" spans="2:20" x14ac:dyDescent="0.25">
      <c r="B29" s="38"/>
    </row>
    <row r="30" spans="2:20" x14ac:dyDescent="0.25">
      <c r="B30" s="38"/>
    </row>
    <row r="31" spans="2:20" x14ac:dyDescent="0.25">
      <c r="B31" s="38"/>
    </row>
    <row r="33" spans="2:20" x14ac:dyDescent="0.25">
      <c r="B33" s="38"/>
    </row>
    <row r="35" spans="2:20" x14ac:dyDescent="0.25">
      <c r="B35" s="38"/>
      <c r="T35" s="8" t="s">
        <v>96</v>
      </c>
    </row>
  </sheetData>
  <mergeCells count="2">
    <mergeCell ref="A1:H1"/>
    <mergeCell ref="A2:H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tabSelected="1" topLeftCell="A14" workbookViewId="0">
      <selection activeCell="H21" sqref="H21"/>
    </sheetView>
  </sheetViews>
  <sheetFormatPr defaultRowHeight="15" x14ac:dyDescent="0.25"/>
  <sheetData>
    <row r="1" spans="1:19" x14ac:dyDescent="0.25">
      <c r="A1" s="29"/>
      <c r="B1" s="73"/>
      <c r="C1" s="129" t="s">
        <v>156</v>
      </c>
      <c r="D1" s="129"/>
      <c r="E1" s="129"/>
      <c r="F1" s="129" t="s">
        <v>157</v>
      </c>
      <c r="G1" s="129"/>
      <c r="H1" s="129"/>
      <c r="I1" s="129"/>
      <c r="J1" s="130" t="s">
        <v>158</v>
      </c>
      <c r="K1" s="130"/>
      <c r="L1" s="130"/>
      <c r="M1" s="130"/>
      <c r="N1" s="130"/>
      <c r="O1" s="130"/>
      <c r="P1" s="130"/>
      <c r="Q1" s="130"/>
      <c r="R1" s="130"/>
      <c r="S1" s="130"/>
    </row>
    <row r="2" spans="1:19" ht="56.25" x14ac:dyDescent="0.25">
      <c r="A2" s="74"/>
      <c r="B2" s="75" t="s">
        <v>159</v>
      </c>
      <c r="C2" s="76" t="s">
        <v>160</v>
      </c>
      <c r="D2" s="76" t="s">
        <v>161</v>
      </c>
      <c r="E2" s="76" t="s">
        <v>162</v>
      </c>
      <c r="F2" s="76" t="s">
        <v>163</v>
      </c>
      <c r="G2" s="76" t="s">
        <v>164</v>
      </c>
      <c r="H2" s="76" t="s">
        <v>162</v>
      </c>
      <c r="I2" s="76" t="s">
        <v>165</v>
      </c>
      <c r="J2" s="76" t="s">
        <v>44</v>
      </c>
      <c r="K2" s="76" t="s">
        <v>46</v>
      </c>
      <c r="L2" s="76" t="s">
        <v>48</v>
      </c>
      <c r="M2" s="76" t="s">
        <v>50</v>
      </c>
      <c r="N2" s="76" t="s">
        <v>52</v>
      </c>
      <c r="O2" s="76" t="s">
        <v>53</v>
      </c>
      <c r="P2" s="76" t="s">
        <v>54</v>
      </c>
      <c r="Q2" s="76" t="s">
        <v>56</v>
      </c>
      <c r="R2" s="76" t="s">
        <v>58</v>
      </c>
      <c r="S2" s="76" t="s">
        <v>60</v>
      </c>
    </row>
    <row r="3" spans="1:19" x14ac:dyDescent="0.25">
      <c r="A3" s="77"/>
      <c r="B3" s="77"/>
      <c r="C3" s="77"/>
      <c r="D3" s="77" t="s">
        <v>166</v>
      </c>
      <c r="E3" s="77" t="s">
        <v>166</v>
      </c>
      <c r="F3" s="77" t="s">
        <v>167</v>
      </c>
      <c r="G3" s="77" t="s">
        <v>168</v>
      </c>
      <c r="H3" s="77" t="s">
        <v>167</v>
      </c>
      <c r="I3" s="77" t="s">
        <v>169</v>
      </c>
      <c r="J3" s="77" t="s">
        <v>170</v>
      </c>
      <c r="K3" s="77" t="s">
        <v>47</v>
      </c>
      <c r="L3" s="77" t="s">
        <v>171</v>
      </c>
      <c r="M3" s="77" t="s">
        <v>51</v>
      </c>
      <c r="N3" s="77"/>
      <c r="O3" s="77"/>
      <c r="P3" s="77" t="s">
        <v>172</v>
      </c>
      <c r="Q3" s="77" t="s">
        <v>173</v>
      </c>
      <c r="R3" s="77" t="s">
        <v>59</v>
      </c>
      <c r="S3" s="77" t="s">
        <v>174</v>
      </c>
    </row>
    <row r="4" spans="1:19" x14ac:dyDescent="0.25">
      <c r="A4" s="131" t="s">
        <v>175</v>
      </c>
      <c r="B4" s="78">
        <v>0</v>
      </c>
      <c r="C4" s="79" t="s">
        <v>6</v>
      </c>
      <c r="D4" s="80">
        <v>97.238161881138495</v>
      </c>
      <c r="E4" s="80">
        <v>39.633165265578505</v>
      </c>
      <c r="F4" s="79">
        <v>3932</v>
      </c>
      <c r="G4" s="79">
        <v>7166</v>
      </c>
      <c r="H4" s="79">
        <v>14150</v>
      </c>
      <c r="I4" s="81">
        <v>1.343</v>
      </c>
      <c r="J4" s="79">
        <v>6.7000000000000002E-4</v>
      </c>
      <c r="K4" s="79">
        <v>0.22106999999999999</v>
      </c>
      <c r="L4" s="79">
        <v>1.2999999999999999E-4</v>
      </c>
      <c r="M4" s="79">
        <v>-2.3700000000000001E-3</v>
      </c>
      <c r="N4" s="82">
        <v>2.0267300000000001E-9</v>
      </c>
      <c r="O4" s="82">
        <v>9.8167800000000005E-9</v>
      </c>
      <c r="P4" s="82">
        <v>1.0106200000000001E-8</v>
      </c>
      <c r="Q4" s="79">
        <v>5.0000000000000001E-3</v>
      </c>
      <c r="R4" s="79">
        <v>0.12984999999999999</v>
      </c>
      <c r="S4" s="82">
        <v>7.5618500000000001E-5</v>
      </c>
    </row>
    <row r="5" spans="1:19" x14ac:dyDescent="0.25">
      <c r="A5" s="132"/>
      <c r="B5" s="134">
        <v>0.02</v>
      </c>
      <c r="C5" s="74" t="s">
        <v>176</v>
      </c>
      <c r="D5" s="83">
        <v>106.30081652172014</v>
      </c>
      <c r="E5" s="83">
        <v>51.527965980975104</v>
      </c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</row>
    <row r="6" spans="1:19" x14ac:dyDescent="0.25">
      <c r="A6" s="132"/>
      <c r="B6" s="134"/>
      <c r="C6" s="74" t="s">
        <v>10</v>
      </c>
      <c r="D6" s="83">
        <v>107.14479362574686</v>
      </c>
      <c r="E6" s="83">
        <v>50.957133820943348</v>
      </c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</row>
    <row r="7" spans="1:19" x14ac:dyDescent="0.25">
      <c r="A7" s="132"/>
      <c r="B7" s="134"/>
      <c r="C7" s="74" t="s">
        <v>11</v>
      </c>
      <c r="D7" s="83">
        <v>107.30583510489539</v>
      </c>
      <c r="E7" s="83">
        <v>55.595173301491535</v>
      </c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</row>
    <row r="8" spans="1:19" x14ac:dyDescent="0.25">
      <c r="A8" s="132"/>
      <c r="B8" s="134"/>
      <c r="C8" s="74" t="s">
        <v>12</v>
      </c>
      <c r="D8" s="83">
        <v>119.17492915446383</v>
      </c>
      <c r="E8" s="83">
        <v>54.974167724654841</v>
      </c>
      <c r="F8" s="74">
        <v>3970</v>
      </c>
      <c r="G8" s="74">
        <v>4569</v>
      </c>
      <c r="H8" s="74">
        <v>19042</v>
      </c>
      <c r="I8" s="84">
        <v>1.1339999999999999</v>
      </c>
      <c r="J8" s="74">
        <v>5.2999999999999998E-4</v>
      </c>
      <c r="K8" s="74">
        <v>0.18756</v>
      </c>
      <c r="L8" s="85">
        <v>1.1E-4</v>
      </c>
      <c r="M8" s="85">
        <v>-8.9599999999999992E-3</v>
      </c>
      <c r="N8" s="85">
        <v>1.7626000000000001E-9</v>
      </c>
      <c r="O8" s="85">
        <v>8.3244400000000003E-9</v>
      </c>
      <c r="P8" s="85">
        <v>8.3506199999999994E-9</v>
      </c>
      <c r="Q8" s="85">
        <v>4.0899999999999999E-3</v>
      </c>
      <c r="R8" s="85">
        <v>0.11892</v>
      </c>
      <c r="S8" s="85">
        <v>5.9916200000000001E-5</v>
      </c>
    </row>
    <row r="9" spans="1:19" x14ac:dyDescent="0.25">
      <c r="A9" s="132"/>
      <c r="B9" s="134"/>
      <c r="C9" s="74" t="s">
        <v>13</v>
      </c>
      <c r="D9" s="83">
        <v>113.41657387092499</v>
      </c>
      <c r="E9" s="83">
        <v>50.358421740055512</v>
      </c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</row>
    <row r="10" spans="1:19" x14ac:dyDescent="0.25">
      <c r="A10" s="132"/>
      <c r="B10" s="134">
        <v>0.05</v>
      </c>
      <c r="C10" s="74" t="s">
        <v>176</v>
      </c>
      <c r="D10" s="83">
        <v>107.32041523323839</v>
      </c>
      <c r="E10" s="83">
        <v>49.436219511266366</v>
      </c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</row>
    <row r="11" spans="1:19" x14ac:dyDescent="0.25">
      <c r="A11" s="132"/>
      <c r="B11" s="134"/>
      <c r="C11" s="74" t="s">
        <v>10</v>
      </c>
      <c r="D11" s="83">
        <v>110.64761204409628</v>
      </c>
      <c r="E11" s="83">
        <v>49.476219415580594</v>
      </c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</row>
    <row r="12" spans="1:19" x14ac:dyDescent="0.25">
      <c r="A12" s="132"/>
      <c r="B12" s="134"/>
      <c r="C12" s="74" t="s">
        <v>11</v>
      </c>
      <c r="D12" s="83">
        <v>116.97360560546112</v>
      </c>
      <c r="E12" s="83">
        <v>53.858736317695332</v>
      </c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</row>
    <row r="13" spans="1:19" x14ac:dyDescent="0.25">
      <c r="A13" s="132"/>
      <c r="B13" s="134"/>
      <c r="C13" s="74" t="s">
        <v>12</v>
      </c>
      <c r="D13" s="83">
        <v>123.8918700069667</v>
      </c>
      <c r="E13" s="83">
        <v>57.061648718831172</v>
      </c>
      <c r="F13" s="74">
        <v>3974</v>
      </c>
      <c r="G13" s="74">
        <v>4626</v>
      </c>
      <c r="H13" s="74">
        <v>19220</v>
      </c>
      <c r="I13" s="84">
        <v>1.327</v>
      </c>
      <c r="J13" s="74"/>
      <c r="K13" s="74"/>
      <c r="L13" s="74"/>
      <c r="M13" s="74"/>
      <c r="N13" s="74"/>
      <c r="O13" s="74"/>
      <c r="P13" s="74"/>
      <c r="Q13" s="74"/>
      <c r="R13" s="74"/>
      <c r="S13" s="74"/>
    </row>
    <row r="14" spans="1:19" x14ac:dyDescent="0.25">
      <c r="A14" s="132"/>
      <c r="B14" s="134"/>
      <c r="C14" s="74" t="s">
        <v>13</v>
      </c>
      <c r="D14" s="83">
        <v>126.92311686338373</v>
      </c>
      <c r="E14" s="83">
        <v>53.915945119062087</v>
      </c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</row>
    <row r="15" spans="1:19" x14ac:dyDescent="0.25">
      <c r="A15" s="132"/>
      <c r="B15" s="134">
        <v>0.08</v>
      </c>
      <c r="C15" s="74" t="s">
        <v>176</v>
      </c>
      <c r="D15" s="83">
        <v>127.14071581933098</v>
      </c>
      <c r="E15" s="83">
        <v>57.285530529543507</v>
      </c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</row>
    <row r="16" spans="1:19" x14ac:dyDescent="0.25">
      <c r="A16" s="132"/>
      <c r="B16" s="134"/>
      <c r="C16" s="74" t="s">
        <v>10</v>
      </c>
      <c r="D16" s="83">
        <v>121.20884123427713</v>
      </c>
      <c r="E16" s="83">
        <v>53.035858613991117</v>
      </c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</row>
    <row r="17" spans="1:19" x14ac:dyDescent="0.25">
      <c r="A17" s="132"/>
      <c r="B17" s="134"/>
      <c r="C17" s="74" t="s">
        <v>11</v>
      </c>
      <c r="D17" s="83">
        <v>125.80274451190473</v>
      </c>
      <c r="E17" s="83">
        <v>56.929304624632188</v>
      </c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</row>
    <row r="18" spans="1:19" x14ac:dyDescent="0.25">
      <c r="A18" s="132"/>
      <c r="B18" s="134"/>
      <c r="C18" s="74" t="s">
        <v>12</v>
      </c>
      <c r="D18" s="83">
        <v>118.01913328083867</v>
      </c>
      <c r="E18" s="83">
        <v>57.095120341843504</v>
      </c>
      <c r="F18" s="74">
        <v>3978</v>
      </c>
      <c r="G18" s="74">
        <v>4342</v>
      </c>
      <c r="H18" s="74">
        <v>19503</v>
      </c>
      <c r="I18" s="84">
        <v>1.504</v>
      </c>
      <c r="J18" s="74"/>
      <c r="K18" s="74"/>
      <c r="L18" s="74"/>
      <c r="M18" s="74"/>
      <c r="N18" s="74"/>
      <c r="O18" s="74"/>
      <c r="P18" s="74"/>
      <c r="Q18" s="74"/>
      <c r="R18" s="74"/>
      <c r="S18" s="74"/>
    </row>
    <row r="19" spans="1:19" x14ac:dyDescent="0.25">
      <c r="A19" s="133"/>
      <c r="B19" s="135"/>
      <c r="C19" s="77" t="s">
        <v>13</v>
      </c>
      <c r="D19" s="86">
        <v>121.05459239578255</v>
      </c>
      <c r="E19" s="86">
        <v>53.822752330540787</v>
      </c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</row>
    <row r="20" spans="1:19" x14ac:dyDescent="0.25">
      <c r="A20" s="79"/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</row>
    <row r="21" spans="1:19" x14ac:dyDescent="0.25">
      <c r="A21" s="125" t="s">
        <v>177</v>
      </c>
      <c r="B21" s="87">
        <v>2.5000000000000001E-3</v>
      </c>
      <c r="C21" s="127" t="s">
        <v>178</v>
      </c>
      <c r="D21" s="83">
        <v>92.661675835913002</v>
      </c>
      <c r="E21" s="83">
        <v>40.12834900917349</v>
      </c>
      <c r="F21" s="74">
        <v>3938</v>
      </c>
      <c r="G21" s="74">
        <v>7054</v>
      </c>
      <c r="H21" s="74">
        <v>14428</v>
      </c>
      <c r="I21" s="84">
        <v>1.339</v>
      </c>
      <c r="J21" s="74">
        <v>6.6E-4</v>
      </c>
      <c r="K21" s="74">
        <v>0.22031000000000001</v>
      </c>
      <c r="L21" s="74">
        <v>1.2999999999999999E-4</v>
      </c>
      <c r="M21" s="85">
        <v>-2.0799999999999998E-3</v>
      </c>
      <c r="N21" s="85">
        <v>2.0251099999999998E-9</v>
      </c>
      <c r="O21" s="85">
        <v>9.7810399999999996E-9</v>
      </c>
      <c r="P21" s="85">
        <v>9.9905999999999998E-9</v>
      </c>
      <c r="Q21" s="74">
        <v>4.9500000000000004E-3</v>
      </c>
      <c r="R21" s="85">
        <v>0.13061</v>
      </c>
      <c r="S21" s="85">
        <v>7.4695299999999996E-5</v>
      </c>
    </row>
    <row r="22" spans="1:19" x14ac:dyDescent="0.25">
      <c r="A22" s="125"/>
      <c r="B22" s="87">
        <v>5.0000000000000001E-3</v>
      </c>
      <c r="C22" s="127"/>
      <c r="D22" s="83">
        <v>89.215731124324847</v>
      </c>
      <c r="E22" s="83">
        <v>40.805999595213784</v>
      </c>
      <c r="F22" s="74">
        <v>3944</v>
      </c>
      <c r="G22" s="74">
        <v>6822</v>
      </c>
      <c r="H22" s="74">
        <v>14920</v>
      </c>
      <c r="I22" s="84">
        <v>1.3160000000000001</v>
      </c>
      <c r="J22" s="74">
        <v>6.4000000000000005E-4</v>
      </c>
      <c r="K22" s="74">
        <v>0.21665999999999999</v>
      </c>
      <c r="L22" s="74">
        <v>1.2999999999999999E-4</v>
      </c>
      <c r="M22" s="85">
        <v>-2.5400000000000002E-3</v>
      </c>
      <c r="N22" s="85">
        <v>1.9975299999999998E-9</v>
      </c>
      <c r="O22" s="85">
        <v>9.6175099999999998E-9</v>
      </c>
      <c r="P22" s="85">
        <v>9.7712600000000004E-9</v>
      </c>
      <c r="Q22" s="74">
        <v>4.8500000000000001E-3</v>
      </c>
      <c r="R22" s="85">
        <v>0.12973000000000001</v>
      </c>
      <c r="S22" s="85">
        <v>7.27933E-5</v>
      </c>
    </row>
    <row r="23" spans="1:19" x14ac:dyDescent="0.25">
      <c r="A23" s="125"/>
      <c r="B23" s="87">
        <v>7.4999999999999997E-3</v>
      </c>
      <c r="C23" s="127"/>
      <c r="D23" s="83">
        <v>92.084546090531489</v>
      </c>
      <c r="E23" s="83">
        <v>40.683418739919887</v>
      </c>
      <c r="F23" s="74">
        <v>3949</v>
      </c>
      <c r="G23" s="74">
        <v>6657</v>
      </c>
      <c r="H23" s="74">
        <v>15277</v>
      </c>
      <c r="I23" s="84">
        <v>1.306</v>
      </c>
      <c r="J23" s="74">
        <v>6.3000000000000003E-4</v>
      </c>
      <c r="K23" s="74">
        <v>0.215</v>
      </c>
      <c r="L23" s="74">
        <v>1.2999999999999999E-4</v>
      </c>
      <c r="M23" s="74">
        <v>-2.5899999999999999E-3</v>
      </c>
      <c r="N23" s="85">
        <v>1.98757E-9</v>
      </c>
      <c r="O23" s="85">
        <v>9.5423E-9</v>
      </c>
      <c r="P23" s="85">
        <v>9.6317799999999992E-9</v>
      </c>
      <c r="Q23" s="85">
        <v>4.79E-3</v>
      </c>
      <c r="R23" s="74">
        <v>0.12989999999999999</v>
      </c>
      <c r="S23" s="85">
        <v>7.1619199999999994E-5</v>
      </c>
    </row>
    <row r="24" spans="1:19" x14ac:dyDescent="0.25">
      <c r="A24" s="126"/>
      <c r="B24" s="88">
        <v>0.01</v>
      </c>
      <c r="C24" s="128"/>
      <c r="D24" s="86">
        <v>98.694493163157972</v>
      </c>
      <c r="E24" s="86">
        <v>42.492049121688503</v>
      </c>
      <c r="F24" s="77">
        <v>3956</v>
      </c>
      <c r="G24" s="77">
        <v>6243</v>
      </c>
      <c r="H24" s="77">
        <v>16089</v>
      </c>
      <c r="I24" s="89">
        <v>1.26</v>
      </c>
      <c r="J24" s="77">
        <v>6.0999999999999997E-4</v>
      </c>
      <c r="K24" s="90">
        <v>0.20779</v>
      </c>
      <c r="L24" s="90">
        <v>1.2E-4</v>
      </c>
      <c r="M24" s="90">
        <v>-4.0499999999999998E-3</v>
      </c>
      <c r="N24" s="90">
        <v>1.92759E-9</v>
      </c>
      <c r="O24" s="90">
        <v>9.2221000000000002E-9</v>
      </c>
      <c r="P24" s="90">
        <v>9.2947100000000001E-9</v>
      </c>
      <c r="Q24" s="90">
        <v>4.6100000000000004E-3</v>
      </c>
      <c r="R24" s="77">
        <v>0.12687999999999999</v>
      </c>
      <c r="S24" s="90">
        <v>6.8589499999999998E-5</v>
      </c>
    </row>
  </sheetData>
  <mergeCells count="9">
    <mergeCell ref="A21:A24"/>
    <mergeCell ref="C21:C24"/>
    <mergeCell ref="C1:E1"/>
    <mergeCell ref="F1:I1"/>
    <mergeCell ref="J1:S1"/>
    <mergeCell ref="A4:A19"/>
    <mergeCell ref="B5:B9"/>
    <mergeCell ref="B10:B14"/>
    <mergeCell ref="B15:B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Description</vt:lpstr>
      <vt:lpstr>Hydrolysis</vt:lpstr>
      <vt:lpstr>Fermentation</vt:lpstr>
      <vt:lpstr>Mass_Energy_Balances</vt:lpstr>
      <vt:lpstr>Economic_analysis</vt:lpstr>
      <vt:lpstr>Life_cycle_assessments</vt:lpstr>
      <vt:lpstr>Integrated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Rajendran, Karthik</dc:creator>
  <cp:lastModifiedBy>Noonan, Elizabeth</cp:lastModifiedBy>
  <dcterms:created xsi:type="dcterms:W3CDTF">2017-04-15T18:31:11Z</dcterms:created>
  <dcterms:modified xsi:type="dcterms:W3CDTF">2018-11-28T11:55:53Z</dcterms:modified>
</cp:coreProperties>
</file>