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A3F66CAD-C655-454E-85AF-4CA5BF739E45}" xr6:coauthVersionLast="41" xr6:coauthVersionMax="41" xr10:uidLastSave="{00000000-0000-0000-0000-000000000000}"/>
  <bookViews>
    <workbookView xWindow="28680" yWindow="-120" windowWidth="21840" windowHeight="13140" firstSheet="3" activeTab="26" xr2:uid="{00000000-000D-0000-FFFF-FFFF00000000}"/>
  </bookViews>
  <sheets>
    <sheet name="1C" sheetId="1" r:id="rId1"/>
    <sheet name="1D" sheetId="2" r:id="rId2"/>
    <sheet name="2B" sheetId="3" r:id="rId3"/>
    <sheet name="2C" sheetId="4" r:id="rId4"/>
    <sheet name="3A" sheetId="5" r:id="rId5"/>
    <sheet name="3B" sheetId="6" r:id="rId6"/>
    <sheet name="3C" sheetId="30" r:id="rId7"/>
    <sheet name="3D" sheetId="7" r:id="rId8"/>
    <sheet name="4A" sheetId="8" r:id="rId9"/>
    <sheet name="4B" sheetId="9" r:id="rId10"/>
    <sheet name="4C" sheetId="10" r:id="rId11"/>
    <sheet name="5B" sheetId="11" r:id="rId12"/>
    <sheet name="6A" sheetId="12" r:id="rId13"/>
    <sheet name="6B" sheetId="13" r:id="rId14"/>
    <sheet name="6C" sheetId="14" r:id="rId15"/>
    <sheet name="S1" sheetId="19" r:id="rId16"/>
    <sheet name="S3" sheetId="15" r:id="rId17"/>
    <sheet name="S4" sheetId="16" r:id="rId18"/>
    <sheet name="S5-a" sheetId="17" r:id="rId19"/>
    <sheet name="S5-b" sheetId="18" r:id="rId20"/>
    <sheet name="S6" sheetId="20" r:id="rId21"/>
    <sheet name="S7" sheetId="21" r:id="rId22"/>
    <sheet name="S8" sheetId="22" r:id="rId23"/>
    <sheet name="S9" sheetId="23" r:id="rId24"/>
    <sheet name="S10" sheetId="24" r:id="rId25"/>
    <sheet name="S11" sheetId="25" r:id="rId26"/>
    <sheet name="S12" sheetId="26" r:id="rId27"/>
    <sheet name="Table S1" sheetId="27" r:id="rId28"/>
    <sheet name="TableS2" sheetId="28" r:id="rId29"/>
    <sheet name="Table S3" sheetId="29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8" i="13" l="1"/>
  <c r="M8" i="13"/>
  <c r="L8" i="13"/>
  <c r="F19" i="28" l="1"/>
  <c r="E19" i="28"/>
  <c r="D19" i="28"/>
  <c r="C19" i="28"/>
  <c r="F18" i="28"/>
  <c r="E18" i="28"/>
  <c r="D18" i="28"/>
  <c r="C18" i="28"/>
  <c r="F10" i="28"/>
  <c r="E10" i="28"/>
  <c r="D10" i="28"/>
  <c r="C10" i="28"/>
  <c r="F9" i="28"/>
  <c r="E9" i="28"/>
  <c r="D9" i="28"/>
  <c r="C9" i="28"/>
  <c r="D19" i="26"/>
  <c r="C19" i="26"/>
  <c r="B19" i="26"/>
  <c r="P8" i="26"/>
  <c r="Q8" i="26" s="1"/>
  <c r="O8" i="26"/>
  <c r="N8" i="26"/>
  <c r="J8" i="26"/>
  <c r="K8" i="26" s="1"/>
  <c r="I8" i="26"/>
  <c r="H8" i="26"/>
  <c r="C8" i="26"/>
  <c r="B8" i="26"/>
  <c r="Q7" i="26"/>
  <c r="K7" i="26"/>
  <c r="E7" i="26"/>
  <c r="Q6" i="26"/>
  <c r="K6" i="26"/>
  <c r="E6" i="26"/>
  <c r="Q5" i="26"/>
  <c r="K5" i="26"/>
  <c r="E5" i="26"/>
  <c r="Q4" i="26"/>
  <c r="K4" i="26"/>
  <c r="E4" i="26"/>
  <c r="Q3" i="26"/>
  <c r="K3" i="26"/>
  <c r="E3" i="26"/>
  <c r="Q2" i="26"/>
  <c r="K2" i="26"/>
  <c r="E2" i="26"/>
  <c r="H12" i="22"/>
  <c r="G12" i="22"/>
  <c r="F12" i="22"/>
  <c r="D12" i="22"/>
  <c r="C12" i="22"/>
  <c r="B12" i="22"/>
  <c r="H11" i="22"/>
  <c r="G11" i="22"/>
  <c r="F11" i="22"/>
  <c r="D11" i="22"/>
  <c r="C11" i="22"/>
  <c r="B11" i="22"/>
  <c r="H6" i="22"/>
  <c r="H13" i="22" s="1"/>
  <c r="G6" i="22"/>
  <c r="G13" i="22" s="1"/>
  <c r="F6" i="22"/>
  <c r="F13" i="22" s="1"/>
  <c r="D6" i="22"/>
  <c r="D13" i="22" s="1"/>
  <c r="C6" i="22"/>
  <c r="C13" i="22" s="1"/>
  <c r="B6" i="22"/>
  <c r="B13" i="22" s="1"/>
  <c r="H5" i="22"/>
  <c r="G5" i="22"/>
  <c r="F5" i="22"/>
  <c r="D5" i="22"/>
  <c r="C5" i="22"/>
  <c r="B5" i="22"/>
  <c r="C19" i="21"/>
  <c r="B19" i="21"/>
  <c r="J8" i="21"/>
  <c r="K8" i="21" s="1"/>
  <c r="I8" i="21"/>
  <c r="H8" i="21"/>
  <c r="C8" i="21"/>
  <c r="B8" i="21"/>
  <c r="K7" i="21"/>
  <c r="E7" i="21"/>
  <c r="K6" i="21"/>
  <c r="E6" i="21"/>
  <c r="K5" i="21"/>
  <c r="E5" i="21"/>
  <c r="K4" i="21"/>
  <c r="E4" i="21"/>
  <c r="K3" i="21"/>
  <c r="E3" i="21"/>
  <c r="K2" i="21"/>
  <c r="E2" i="21"/>
  <c r="E8" i="21" s="1"/>
  <c r="G5" i="20"/>
  <c r="F5" i="20"/>
  <c r="G4" i="20"/>
  <c r="F4" i="20"/>
  <c r="G3" i="20"/>
  <c r="F3" i="20"/>
  <c r="G2" i="20"/>
  <c r="F2" i="20"/>
  <c r="F14" i="22" l="1"/>
  <c r="E8" i="26"/>
  <c r="D14" i="22"/>
  <c r="B14" i="22"/>
  <c r="G14" i="22"/>
  <c r="C14" i="22"/>
  <c r="C15" i="22" s="1"/>
  <c r="H14" i="22"/>
  <c r="H15" i="22" s="1"/>
  <c r="D15" i="22"/>
  <c r="F5" i="18"/>
  <c r="E5" i="18"/>
  <c r="F4" i="18"/>
  <c r="E4" i="18"/>
  <c r="F3" i="18"/>
  <c r="E3" i="18"/>
  <c r="G15" i="22" l="1"/>
  <c r="D18" i="22"/>
  <c r="D16" i="22"/>
  <c r="D17" i="22"/>
  <c r="D19" i="22" s="1"/>
  <c r="H18" i="22"/>
  <c r="H17" i="22"/>
  <c r="H16" i="22"/>
  <c r="C18" i="22"/>
  <c r="C16" i="22"/>
  <c r="C17" i="22"/>
  <c r="G18" i="22"/>
  <c r="G17" i="22"/>
  <c r="G16" i="22"/>
  <c r="I6" i="17"/>
  <c r="H6" i="17"/>
  <c r="I5" i="17"/>
  <c r="H5" i="17"/>
  <c r="I4" i="17"/>
  <c r="H4" i="17"/>
  <c r="I3" i="17"/>
  <c r="H3" i="17"/>
  <c r="H20" i="22" l="1"/>
  <c r="G19" i="22"/>
  <c r="C20" i="22"/>
  <c r="G20" i="22"/>
  <c r="C19" i="22"/>
  <c r="H19" i="22"/>
  <c r="D20" i="22"/>
  <c r="I25" i="15"/>
  <c r="H25" i="15"/>
  <c r="G25" i="15"/>
  <c r="F25" i="15"/>
  <c r="E25" i="15"/>
  <c r="D25" i="15"/>
  <c r="C25" i="15"/>
  <c r="B25" i="15"/>
  <c r="I24" i="15"/>
  <c r="H24" i="15"/>
  <c r="G24" i="15"/>
  <c r="F24" i="15"/>
  <c r="E24" i="15"/>
  <c r="D24" i="15"/>
  <c r="C24" i="15"/>
  <c r="B24" i="15"/>
  <c r="I23" i="15"/>
  <c r="H23" i="15"/>
  <c r="G23" i="15"/>
  <c r="F23" i="15"/>
  <c r="E23" i="15"/>
  <c r="D23" i="15"/>
  <c r="C23" i="15"/>
  <c r="B23" i="15"/>
  <c r="I22" i="15"/>
  <c r="H22" i="15"/>
  <c r="G22" i="15"/>
  <c r="F22" i="15"/>
  <c r="E22" i="15"/>
  <c r="D22" i="15"/>
  <c r="C22" i="15"/>
  <c r="B22" i="15"/>
  <c r="I21" i="15"/>
  <c r="H21" i="15"/>
  <c r="G21" i="15"/>
  <c r="F21" i="15"/>
  <c r="E21" i="15"/>
  <c r="D21" i="15"/>
  <c r="C21" i="15"/>
  <c r="B21" i="15"/>
  <c r="I20" i="15"/>
  <c r="H20" i="15"/>
  <c r="G20" i="15"/>
  <c r="F20" i="15"/>
  <c r="E20" i="15"/>
  <c r="D20" i="15"/>
  <c r="C20" i="15"/>
  <c r="B20" i="15"/>
  <c r="I19" i="15"/>
  <c r="H19" i="15"/>
  <c r="G19" i="15"/>
  <c r="F19" i="15"/>
  <c r="E19" i="15"/>
  <c r="D19" i="15"/>
  <c r="C19" i="15"/>
  <c r="B19" i="15"/>
  <c r="I18" i="15"/>
  <c r="H18" i="15"/>
  <c r="G18" i="15"/>
  <c r="F18" i="15"/>
  <c r="E18" i="15"/>
  <c r="D18" i="15"/>
  <c r="C18" i="15"/>
  <c r="B18" i="15"/>
  <c r="I17" i="15"/>
  <c r="H17" i="15"/>
  <c r="G17" i="15"/>
  <c r="F17" i="15"/>
  <c r="E17" i="15"/>
  <c r="D17" i="15"/>
  <c r="C17" i="15"/>
  <c r="B17" i="15"/>
  <c r="I16" i="15"/>
  <c r="H16" i="15"/>
  <c r="G16" i="15"/>
  <c r="F16" i="15"/>
  <c r="E16" i="15"/>
  <c r="D16" i="15"/>
  <c r="C16" i="15"/>
  <c r="B16" i="15"/>
  <c r="I15" i="15"/>
  <c r="H15" i="15"/>
  <c r="G15" i="15"/>
  <c r="F15" i="15"/>
  <c r="E15" i="15"/>
  <c r="D15" i="15"/>
  <c r="C15" i="15"/>
  <c r="B15" i="15"/>
  <c r="D20" i="14" l="1"/>
  <c r="C20" i="14"/>
  <c r="B20" i="14"/>
  <c r="P8" i="14"/>
  <c r="Q8" i="14" s="1"/>
  <c r="O8" i="14"/>
  <c r="N8" i="14"/>
  <c r="J8" i="14"/>
  <c r="K8" i="14" s="1"/>
  <c r="I8" i="14"/>
  <c r="H8" i="14"/>
  <c r="C8" i="14"/>
  <c r="B8" i="14"/>
  <c r="Q7" i="14"/>
  <c r="K7" i="14"/>
  <c r="E7" i="14"/>
  <c r="Q6" i="14"/>
  <c r="K6" i="14"/>
  <c r="E6" i="14"/>
  <c r="Q5" i="14"/>
  <c r="K5" i="14"/>
  <c r="E5" i="14"/>
  <c r="Q4" i="14"/>
  <c r="K4" i="14"/>
  <c r="E4" i="14"/>
  <c r="Q3" i="14"/>
  <c r="K3" i="14"/>
  <c r="E3" i="14"/>
  <c r="Q2" i="14"/>
  <c r="K2" i="14"/>
  <c r="E2" i="14"/>
  <c r="E8" i="14" s="1"/>
  <c r="H32" i="12" l="1"/>
  <c r="G32" i="12"/>
  <c r="F32" i="12"/>
  <c r="E32" i="12"/>
  <c r="D32" i="12"/>
  <c r="C32" i="12"/>
  <c r="H31" i="12"/>
  <c r="G31" i="12"/>
  <c r="F31" i="12"/>
  <c r="E31" i="12"/>
  <c r="D31" i="12"/>
  <c r="C31" i="12"/>
  <c r="H30" i="12"/>
  <c r="G30" i="12"/>
  <c r="F30" i="12"/>
  <c r="E30" i="12"/>
  <c r="D30" i="12"/>
  <c r="C30" i="12"/>
  <c r="H29" i="12"/>
  <c r="G29" i="12"/>
  <c r="F29" i="12"/>
  <c r="E29" i="12"/>
  <c r="D29" i="12"/>
  <c r="C29" i="12"/>
  <c r="H28" i="12"/>
  <c r="G28" i="12"/>
  <c r="F28" i="12"/>
  <c r="E28" i="12"/>
  <c r="D28" i="12"/>
  <c r="C28" i="12"/>
  <c r="H27" i="12"/>
  <c r="G27" i="12"/>
  <c r="F27" i="12"/>
  <c r="E27" i="12"/>
  <c r="D27" i="12"/>
  <c r="C27" i="12"/>
  <c r="B27" i="12"/>
  <c r="H26" i="12"/>
  <c r="G26" i="12"/>
  <c r="F26" i="12"/>
  <c r="E26" i="12"/>
  <c r="D26" i="12"/>
  <c r="C26" i="12"/>
  <c r="H25" i="12"/>
  <c r="G25" i="12"/>
  <c r="F25" i="12"/>
  <c r="E25" i="12"/>
  <c r="D25" i="12"/>
  <c r="C25" i="12"/>
  <c r="D19" i="10" l="1"/>
  <c r="C19" i="10"/>
  <c r="B19" i="10"/>
  <c r="P8" i="10"/>
  <c r="O8" i="10"/>
  <c r="N8" i="10"/>
  <c r="J8" i="10"/>
  <c r="I8" i="10"/>
  <c r="H8" i="10"/>
  <c r="C8" i="10"/>
  <c r="B8" i="10"/>
  <c r="Q7" i="10"/>
  <c r="K7" i="10"/>
  <c r="E7" i="10"/>
  <c r="Q6" i="10"/>
  <c r="K6" i="10"/>
  <c r="E6" i="10"/>
  <c r="Q5" i="10"/>
  <c r="K5" i="10"/>
  <c r="E5" i="10"/>
  <c r="Q4" i="10"/>
  <c r="K4" i="10"/>
  <c r="E4" i="10"/>
  <c r="Q3" i="10"/>
  <c r="K3" i="10"/>
  <c r="K8" i="10" s="1"/>
  <c r="E3" i="10"/>
  <c r="Q2" i="10"/>
  <c r="Q8" i="10" s="1"/>
  <c r="K2" i="10"/>
  <c r="E2" i="10"/>
  <c r="E8" i="10" s="1"/>
  <c r="F6" i="9" l="1"/>
  <c r="E6" i="9"/>
  <c r="F5" i="9"/>
  <c r="E5" i="9"/>
  <c r="F4" i="9"/>
  <c r="E4" i="9"/>
  <c r="F3" i="9"/>
  <c r="E3" i="9"/>
  <c r="I6" i="8" l="1"/>
  <c r="H6" i="8"/>
  <c r="I5" i="8"/>
  <c r="H5" i="8"/>
  <c r="I4" i="8"/>
  <c r="H4" i="8"/>
  <c r="I3" i="8"/>
  <c r="H3" i="8"/>
  <c r="I36" i="6" l="1"/>
  <c r="H36" i="6"/>
  <c r="G36" i="6"/>
  <c r="F36" i="6"/>
  <c r="E36" i="6"/>
  <c r="D36" i="6"/>
  <c r="C36" i="6"/>
  <c r="B36" i="6"/>
  <c r="I35" i="6"/>
  <c r="H35" i="6"/>
  <c r="G35" i="6"/>
  <c r="F35" i="6"/>
  <c r="E35" i="6"/>
  <c r="D35" i="6"/>
  <c r="C35" i="6"/>
  <c r="B35" i="6"/>
  <c r="I34" i="6"/>
  <c r="H34" i="6"/>
  <c r="G34" i="6"/>
  <c r="F34" i="6"/>
  <c r="E34" i="6"/>
  <c r="D34" i="6"/>
  <c r="C34" i="6"/>
  <c r="B34" i="6"/>
  <c r="I33" i="6"/>
  <c r="H33" i="6"/>
  <c r="G33" i="6"/>
  <c r="F33" i="6"/>
  <c r="E33" i="6"/>
  <c r="D33" i="6"/>
  <c r="C33" i="6"/>
  <c r="B33" i="6"/>
  <c r="I32" i="6"/>
  <c r="H32" i="6"/>
  <c r="G32" i="6"/>
  <c r="F32" i="6"/>
  <c r="E32" i="6"/>
  <c r="D32" i="6"/>
  <c r="C32" i="6"/>
  <c r="B32" i="6"/>
  <c r="I31" i="6"/>
  <c r="H31" i="6"/>
  <c r="G31" i="6"/>
  <c r="F31" i="6"/>
  <c r="E31" i="6"/>
  <c r="D31" i="6"/>
  <c r="C31" i="6"/>
  <c r="B31" i="6"/>
  <c r="I30" i="6"/>
  <c r="H30" i="6"/>
  <c r="G30" i="6"/>
  <c r="F30" i="6"/>
  <c r="E30" i="6"/>
  <c r="D30" i="6"/>
  <c r="C30" i="6"/>
  <c r="B30" i="6"/>
  <c r="I29" i="6"/>
  <c r="H29" i="6"/>
  <c r="G29" i="6"/>
  <c r="F29" i="6"/>
  <c r="E29" i="6"/>
  <c r="D29" i="6"/>
  <c r="C29" i="6"/>
  <c r="B29" i="6"/>
  <c r="I28" i="6"/>
  <c r="H28" i="6"/>
  <c r="G28" i="6"/>
  <c r="F28" i="6"/>
  <c r="E28" i="6"/>
  <c r="D28" i="6"/>
  <c r="C28" i="6"/>
  <c r="B28" i="6"/>
  <c r="I27" i="6"/>
  <c r="H27" i="6"/>
  <c r="G27" i="6"/>
  <c r="F27" i="6"/>
  <c r="E27" i="6"/>
  <c r="D27" i="6"/>
  <c r="C27" i="6"/>
  <c r="B27" i="6"/>
  <c r="H31" i="5" l="1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L31" i="4" l="1"/>
  <c r="K31" i="4"/>
  <c r="J31" i="4"/>
  <c r="I31" i="4"/>
  <c r="H31" i="4"/>
  <c r="G31" i="4"/>
  <c r="F31" i="4"/>
  <c r="E31" i="4"/>
  <c r="D31" i="4"/>
  <c r="C31" i="4"/>
  <c r="B31" i="4"/>
  <c r="L30" i="4"/>
  <c r="K30" i="4"/>
  <c r="J30" i="4"/>
  <c r="I30" i="4"/>
  <c r="H30" i="4"/>
  <c r="G30" i="4"/>
  <c r="F30" i="4"/>
  <c r="E30" i="4"/>
  <c r="D30" i="4"/>
  <c r="C30" i="4"/>
  <c r="B30" i="4"/>
  <c r="L29" i="4"/>
  <c r="K29" i="4"/>
  <c r="J29" i="4"/>
  <c r="I29" i="4"/>
  <c r="H29" i="4"/>
  <c r="G29" i="4"/>
  <c r="F29" i="4"/>
  <c r="E29" i="4"/>
  <c r="D29" i="4"/>
  <c r="C29" i="4"/>
  <c r="B29" i="4"/>
  <c r="L28" i="4"/>
  <c r="K28" i="4"/>
  <c r="J28" i="4"/>
  <c r="I28" i="4"/>
  <c r="H28" i="4"/>
  <c r="G28" i="4"/>
  <c r="F28" i="4"/>
  <c r="E28" i="4"/>
  <c r="D28" i="4"/>
  <c r="C28" i="4"/>
  <c r="B28" i="4"/>
  <c r="L27" i="4"/>
  <c r="K27" i="4"/>
  <c r="J27" i="4"/>
  <c r="I27" i="4"/>
  <c r="H27" i="4"/>
  <c r="G27" i="4"/>
  <c r="F27" i="4"/>
  <c r="E27" i="4"/>
  <c r="D27" i="4"/>
  <c r="C27" i="4"/>
  <c r="B27" i="4"/>
  <c r="L26" i="4"/>
  <c r="K26" i="4"/>
  <c r="J26" i="4"/>
  <c r="I26" i="4"/>
  <c r="H26" i="4"/>
  <c r="G26" i="4"/>
  <c r="F26" i="4"/>
  <c r="E26" i="4"/>
  <c r="D26" i="4"/>
  <c r="C26" i="4"/>
  <c r="B26" i="4"/>
  <c r="L25" i="4"/>
  <c r="K25" i="4"/>
  <c r="J25" i="4"/>
  <c r="I25" i="4"/>
  <c r="H25" i="4"/>
  <c r="G25" i="4"/>
  <c r="F25" i="4"/>
  <c r="E25" i="4"/>
  <c r="D25" i="4"/>
  <c r="C25" i="4"/>
  <c r="B25" i="4"/>
  <c r="L24" i="4"/>
  <c r="K24" i="4"/>
  <c r="J24" i="4"/>
  <c r="I24" i="4"/>
  <c r="H24" i="4"/>
  <c r="G24" i="4"/>
  <c r="F24" i="4"/>
  <c r="E24" i="4"/>
  <c r="D24" i="4"/>
  <c r="C24" i="4"/>
  <c r="B24" i="4"/>
  <c r="H31" i="3" l="1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K36" i="2" l="1"/>
  <c r="J36" i="2"/>
  <c r="I36" i="2"/>
  <c r="H36" i="2"/>
  <c r="G36" i="2"/>
  <c r="F36" i="2"/>
  <c r="E36" i="2"/>
  <c r="D36" i="2"/>
  <c r="C36" i="2"/>
  <c r="B36" i="2"/>
  <c r="K35" i="2"/>
  <c r="J35" i="2"/>
  <c r="I35" i="2"/>
  <c r="H35" i="2"/>
  <c r="G35" i="2"/>
  <c r="F35" i="2"/>
  <c r="E35" i="2"/>
  <c r="D35" i="2"/>
  <c r="C35" i="2"/>
  <c r="B35" i="2"/>
  <c r="K34" i="2"/>
  <c r="J34" i="2"/>
  <c r="I34" i="2"/>
  <c r="H34" i="2"/>
  <c r="G34" i="2"/>
  <c r="F34" i="2"/>
  <c r="E34" i="2"/>
  <c r="D34" i="2"/>
  <c r="C34" i="2"/>
  <c r="B34" i="2"/>
  <c r="K33" i="2"/>
  <c r="J33" i="2"/>
  <c r="I33" i="2"/>
  <c r="H33" i="2"/>
  <c r="G33" i="2"/>
  <c r="F33" i="2"/>
  <c r="E33" i="2"/>
  <c r="D33" i="2"/>
  <c r="C33" i="2"/>
  <c r="B33" i="2"/>
  <c r="K32" i="2"/>
  <c r="J32" i="2"/>
  <c r="I32" i="2"/>
  <c r="H32" i="2"/>
  <c r="G32" i="2"/>
  <c r="F32" i="2"/>
  <c r="E32" i="2"/>
  <c r="D32" i="2"/>
  <c r="C32" i="2"/>
  <c r="B32" i="2"/>
  <c r="K31" i="2"/>
  <c r="J31" i="2"/>
  <c r="I31" i="2"/>
  <c r="H31" i="2"/>
  <c r="G31" i="2"/>
  <c r="F31" i="2"/>
  <c r="E31" i="2"/>
  <c r="D31" i="2"/>
  <c r="C31" i="2"/>
  <c r="B31" i="2"/>
  <c r="K30" i="2"/>
  <c r="J30" i="2"/>
  <c r="I30" i="2"/>
  <c r="H30" i="2"/>
  <c r="G30" i="2"/>
  <c r="F30" i="2"/>
  <c r="E30" i="2"/>
  <c r="D30" i="2"/>
  <c r="C30" i="2"/>
  <c r="B30" i="2"/>
  <c r="K29" i="2"/>
  <c r="J29" i="2"/>
  <c r="I29" i="2"/>
  <c r="H29" i="2"/>
  <c r="G29" i="2"/>
  <c r="F29" i="2"/>
  <c r="E29" i="2"/>
  <c r="D29" i="2"/>
  <c r="C29" i="2"/>
  <c r="B29" i="2"/>
  <c r="K28" i="2"/>
  <c r="J28" i="2"/>
  <c r="I28" i="2"/>
  <c r="H28" i="2"/>
  <c r="G28" i="2"/>
  <c r="F28" i="2"/>
  <c r="E28" i="2"/>
  <c r="D28" i="2"/>
  <c r="C28" i="2"/>
  <c r="B28" i="2"/>
  <c r="K27" i="2"/>
  <c r="J27" i="2"/>
  <c r="I27" i="2"/>
  <c r="H27" i="2"/>
  <c r="G27" i="2"/>
  <c r="F27" i="2"/>
  <c r="E27" i="2"/>
  <c r="D27" i="2"/>
  <c r="C27" i="2"/>
  <c r="B27" i="2"/>
  <c r="F11" i="1" l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</calcChain>
</file>

<file path=xl/sharedStrings.xml><?xml version="1.0" encoding="utf-8"?>
<sst xmlns="http://schemas.openxmlformats.org/spreadsheetml/2006/main" count="1342" uniqueCount="379">
  <si>
    <t>pmrAB gene expression</t>
  </si>
  <si>
    <t>Rep 1</t>
  </si>
  <si>
    <t>Rep 2</t>
  </si>
  <si>
    <t>Rep 3</t>
  </si>
  <si>
    <t>Average</t>
  </si>
  <si>
    <t>SD</t>
  </si>
  <si>
    <t>Full length</t>
  </si>
  <si>
    <t>∆1-35</t>
  </si>
  <si>
    <t>∆1-40</t>
  </si>
  <si>
    <t>∆1-82</t>
  </si>
  <si>
    <t>∆1-104</t>
  </si>
  <si>
    <t>∆1-114</t>
  </si>
  <si>
    <t>∆1-136</t>
  </si>
  <si>
    <t>∆1-143</t>
  </si>
  <si>
    <t>pmrAB-GFP-Rep1</t>
  </si>
  <si>
    <t>DSF Concentration (uM)</t>
  </si>
  <si>
    <t>WT</t>
  </si>
  <si>
    <t>T121A</t>
  </si>
  <si>
    <t>L123A</t>
  </si>
  <si>
    <t>L128A</t>
  </si>
  <si>
    <t>T121A/L123A/L128A</t>
  </si>
  <si>
    <t>Rep2</t>
  </si>
  <si>
    <t>Rep3</t>
  </si>
  <si>
    <t xml:space="preserve">SD </t>
  </si>
  <si>
    <t xml:space="preserve">Compound activity using 0.01 uM </t>
  </si>
  <si>
    <t>Relative Fluorescence units/Optical Density</t>
  </si>
  <si>
    <t>Compound</t>
  </si>
  <si>
    <t>rep1</t>
  </si>
  <si>
    <t>rep2</t>
  </si>
  <si>
    <t>rep3</t>
  </si>
  <si>
    <t>mean</t>
  </si>
  <si>
    <t>Compound Concentration (uM)</t>
  </si>
  <si>
    <t>WT+DSF</t>
  </si>
  <si>
    <t>WT+C11</t>
  </si>
  <si>
    <t>T121A/L123A/L128A+DSF</t>
  </si>
  <si>
    <t>T121A/L123A/L128A+C11</t>
  </si>
  <si>
    <t xml:space="preserve">Compound interferance using 10 uM </t>
  </si>
  <si>
    <t>Wild-type Background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</si>
  <si>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</si>
  <si>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</si>
  <si>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</si>
  <si>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</si>
  <si>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</si>
  <si>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</si>
  <si>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</si>
  <si>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</si>
  <si>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</si>
  <si>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</si>
  <si>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</si>
  <si>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</si>
  <si>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</si>
  <si>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</si>
  <si>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</si>
  <si>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</si>
  <si>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</si>
  <si>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</si>
  <si>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</si>
  <si>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</si>
  <si>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</si>
  <si>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</si>
  <si>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</si>
  <si>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</si>
  <si>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</si>
  <si>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</si>
  <si>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</si>
  <si>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</si>
  <si>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Dose of synthetic compounds (uM) Rep1</t>
  </si>
  <si>
    <t xml:space="preserve">WT </t>
  </si>
  <si>
    <r>
      <t xml:space="preserve">WT+DSF (50 </t>
    </r>
    <r>
      <rPr>
        <sz val="12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</si>
  <si>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t>WT+DSF+C12</t>
  </si>
  <si>
    <t>WT+DSF+C23</t>
  </si>
  <si>
    <t>WT+DSF+C24</t>
  </si>
  <si>
    <t xml:space="preserve">Dose of synthetic compounds (uM) </t>
  </si>
  <si>
    <t>Average (50 µM)</t>
  </si>
  <si>
    <t xml:space="preserve">WT+DSF </t>
  </si>
  <si>
    <t>Ct</t>
  </si>
  <si>
    <t>∆Ct</t>
  </si>
  <si>
    <t>∆Cq</t>
  </si>
  <si>
    <t>∆∆Ct</t>
  </si>
  <si>
    <t>2-∆∆Ct</t>
  </si>
  <si>
    <t>2-∆∆Ct-s</t>
  </si>
  <si>
    <t>2-∆∆Ct+S</t>
  </si>
  <si>
    <t>proC</t>
  </si>
  <si>
    <t>PAO1+DSF</t>
  </si>
  <si>
    <t>PAO1+DSF+C23</t>
  </si>
  <si>
    <t>S1</t>
  </si>
  <si>
    <t>PA0806</t>
  </si>
  <si>
    <t>S2</t>
  </si>
  <si>
    <t>S</t>
  </si>
  <si>
    <t>PA0901</t>
  </si>
  <si>
    <t>PA1560</t>
  </si>
  <si>
    <t>PA2966</t>
  </si>
  <si>
    <t>PA4358</t>
  </si>
  <si>
    <t>PA4359</t>
  </si>
  <si>
    <t>PA4599</t>
  </si>
  <si>
    <t>PA4774</t>
  </si>
  <si>
    <t>PA4775</t>
  </si>
  <si>
    <t>PA4776</t>
  </si>
  <si>
    <t>PA5505</t>
  </si>
  <si>
    <t>PA1+DSF+C23</t>
  </si>
  <si>
    <t>cfu count</t>
  </si>
  <si>
    <t>Rep 4</t>
  </si>
  <si>
    <t>Rep 5</t>
  </si>
  <si>
    <t>Rep 6</t>
  </si>
  <si>
    <t>PAO1</t>
  </si>
  <si>
    <t>PAO1+C23</t>
  </si>
  <si>
    <t>CVC biofilm biomass</t>
  </si>
  <si>
    <t>Body weight</t>
  </si>
  <si>
    <t>Lung weight</t>
  </si>
  <si>
    <t>Count/Lung 10-3</t>
  </si>
  <si>
    <t>Count/lung</t>
  </si>
  <si>
    <t>Count/Lung 10-2</t>
  </si>
  <si>
    <t>average</t>
  </si>
  <si>
    <t>PA0524</t>
  </si>
  <si>
    <t>PA1709</t>
  </si>
  <si>
    <t>PA2659</t>
  </si>
  <si>
    <t>PA3876</t>
  </si>
  <si>
    <t>PA4777</t>
  </si>
  <si>
    <t>PA3841</t>
  </si>
  <si>
    <t>Survivings cell %</t>
  </si>
  <si>
    <t>Rep1</t>
  </si>
  <si>
    <t>polymyxin B</t>
  </si>
  <si>
    <t>min</t>
  </si>
  <si>
    <t>PAO1 + DSF</t>
  </si>
  <si>
    <t>PAO1 + C23</t>
  </si>
  <si>
    <t>PAO1 + DSF + C23</t>
  </si>
  <si>
    <t>DSF</t>
  </si>
  <si>
    <t>DSF+C23</t>
  </si>
  <si>
    <t>PA1396</t>
  </si>
  <si>
    <t>CF3</t>
  </si>
  <si>
    <t>CF9</t>
  </si>
  <si>
    <t>CF14</t>
  </si>
  <si>
    <t>CF21</t>
  </si>
  <si>
    <t>CF22</t>
  </si>
  <si>
    <t>s1</t>
  </si>
  <si>
    <t>s2</t>
  </si>
  <si>
    <t>Count/Lung 10-1</t>
  </si>
  <si>
    <t>PAO1+Tobramycin</t>
  </si>
  <si>
    <t>PAO1+C23+Tobramycin</t>
  </si>
  <si>
    <t>OD/H</t>
  </si>
  <si>
    <t>PAO1+C12</t>
  </si>
  <si>
    <t>PA1396+DSF</t>
  </si>
  <si>
    <t>PA1396+C23</t>
  </si>
  <si>
    <t>cfu count (attachement)</t>
  </si>
  <si>
    <t>Rep4</t>
  </si>
  <si>
    <t>Rep5</t>
  </si>
  <si>
    <t>Rep6</t>
  </si>
  <si>
    <t>CVC Biofilm</t>
  </si>
  <si>
    <t>PA1396 + DSF</t>
  </si>
  <si>
    <t>PA1396 + C23</t>
  </si>
  <si>
    <t>anti-His</t>
  </si>
  <si>
    <t>Biomass</t>
  </si>
  <si>
    <t>PAO1+PBS</t>
  </si>
  <si>
    <t>PA0447</t>
  </si>
  <si>
    <t>PA4450</t>
  </si>
  <si>
    <t>Polymyxin B-Rep1</t>
  </si>
  <si>
    <t>Time (min)</t>
  </si>
  <si>
    <t>Tobramycin-Rep 1</t>
  </si>
  <si>
    <t>Nalidixic acid-Rep1</t>
  </si>
  <si>
    <t>Carbapenem-Rep1</t>
  </si>
  <si>
    <t>Polymyxin B-Rep2</t>
  </si>
  <si>
    <t>Tobramycin-Rep 2</t>
  </si>
  <si>
    <t>Nalidixic acid-Rep2</t>
  </si>
  <si>
    <t>Carbapenem-Rep2</t>
  </si>
  <si>
    <t>Polymyxin B-Rep3</t>
  </si>
  <si>
    <t>Tobramycin-Rep 3</t>
  </si>
  <si>
    <t>Nalidixic acid-Rep3</t>
  </si>
  <si>
    <t>Carbapenem-Rep3</t>
  </si>
  <si>
    <t>Polymyxin B-Average</t>
  </si>
  <si>
    <t>Tobramycin-Average</t>
  </si>
  <si>
    <t>Nalidixic acid-Average</t>
  </si>
  <si>
    <t>Carbapenem-Average</t>
  </si>
  <si>
    <t>CF1</t>
  </si>
  <si>
    <t>(Time min)</t>
  </si>
  <si>
    <t>CF1 + DSF</t>
  </si>
  <si>
    <t>CF3 + DSF</t>
  </si>
  <si>
    <t>CF22 + DSF</t>
  </si>
  <si>
    <t>CF1 + C23</t>
  </si>
  <si>
    <t>CF3 + C23</t>
  </si>
  <si>
    <t>CF22 + C23</t>
  </si>
  <si>
    <t>CF1 + DSF + C23</t>
  </si>
  <si>
    <t>CF3 + DSF + C23</t>
  </si>
  <si>
    <t>CF22 + DSF + C23</t>
  </si>
  <si>
    <t>PA01</t>
  </si>
  <si>
    <t>∆PA1396</t>
  </si>
  <si>
    <t>CF3 ∆PA1396</t>
  </si>
  <si>
    <t>CF22 ∆PA1396</t>
  </si>
  <si>
    <t>∆PA1396+C23</t>
  </si>
  <si>
    <t>CF3 ∆PA1396 + C23</t>
  </si>
  <si>
    <t>CF22 ∆PA1396 + C23</t>
  </si>
  <si>
    <t>Everage</t>
  </si>
  <si>
    <t>PA1396+Tobramycin</t>
  </si>
  <si>
    <t>PA1396+C23+Tobramycin</t>
  </si>
  <si>
    <t>Fusion</t>
  </si>
  <si>
    <t>LacZ activity</t>
  </si>
  <si>
    <t>PhoA activity</t>
  </si>
  <si>
    <t>E4</t>
  </si>
  <si>
    <t>N.D.</t>
  </si>
  <si>
    <t>N6</t>
  </si>
  <si>
    <t>G66</t>
  </si>
  <si>
    <t>A70</t>
  </si>
  <si>
    <t>A137</t>
  </si>
  <si>
    <t>Q139</t>
  </si>
  <si>
    <t>Q141</t>
  </si>
  <si>
    <t>V37</t>
  </si>
  <si>
    <t>E38</t>
  </si>
  <si>
    <t>G107</t>
  </si>
  <si>
    <t>G109</t>
  </si>
  <si>
    <t>L205</t>
  </si>
  <si>
    <t>T240</t>
  </si>
  <si>
    <t>L300</t>
  </si>
  <si>
    <t>L381</t>
  </si>
  <si>
    <t>62 ± 5.6</t>
  </si>
  <si>
    <t>49 ± 1.9</t>
  </si>
  <si>
    <t>39 ± 2.2</t>
  </si>
  <si>
    <t>57 ± 3.3</t>
  </si>
  <si>
    <t>28 ± 12.1</t>
  </si>
  <si>
    <t>67 ± 4.9</t>
  </si>
  <si>
    <t>22 ± 9.1</t>
  </si>
  <si>
    <t>490 ± 50</t>
  </si>
  <si>
    <t>730 ± 30</t>
  </si>
  <si>
    <t>910 ± 70</t>
  </si>
  <si>
    <t>870 ± 120</t>
  </si>
  <si>
    <t>580 ± 40</t>
  </si>
  <si>
    <t>640 ± 60</t>
  </si>
  <si>
    <t>720 ± 80</t>
  </si>
  <si>
    <t>850 ± 120</t>
  </si>
  <si>
    <t xml:space="preserve">Image J analysis </t>
  </si>
  <si>
    <t>-DSF</t>
  </si>
  <si>
    <t>+DSF</t>
  </si>
  <si>
    <t>+C23</t>
  </si>
  <si>
    <t>+DSF+C23</t>
  </si>
  <si>
    <t>PA1396-T121A/L123A/L128A</t>
  </si>
  <si>
    <t>Gene ID</t>
  </si>
  <si>
    <t>Definition</t>
  </si>
  <si>
    <t>PA0162</t>
  </si>
  <si>
    <t>histidine porin OpdC</t>
  </si>
  <si>
    <t>PA0281</t>
  </si>
  <si>
    <t>sulfate transporter CysW</t>
  </si>
  <si>
    <t>PA0283</t>
  </si>
  <si>
    <t>sulfate-binding protein</t>
  </si>
  <si>
    <t>PA0284</t>
  </si>
  <si>
    <t>hypothetical protein</t>
  </si>
  <si>
    <t>PA0494</t>
  </si>
  <si>
    <t>acetyl-CoA carboxylase biotin carboxylase subunit</t>
  </si>
  <si>
    <t>PA0495</t>
  </si>
  <si>
    <t>PA0512</t>
  </si>
  <si>
    <t>PA0513</t>
  </si>
  <si>
    <t>transcriptional regulator</t>
  </si>
  <si>
    <t>nitric-oxide reductase subunit B</t>
  </si>
  <si>
    <t>PA0525</t>
  </si>
  <si>
    <t>dinitrification protein NorD</t>
  </si>
  <si>
    <t>PA0534</t>
  </si>
  <si>
    <t>PA0612</t>
  </si>
  <si>
    <t>repressor PtrB</t>
  </si>
  <si>
    <t>PA0613</t>
  </si>
  <si>
    <t>PA0614</t>
  </si>
  <si>
    <t>PA0615</t>
  </si>
  <si>
    <t>PA0616</t>
  </si>
  <si>
    <t>PA0617</t>
  </si>
  <si>
    <t>bacteriophage protein</t>
  </si>
  <si>
    <t>PA0618</t>
  </si>
  <si>
    <t>PA0619</t>
  </si>
  <si>
    <t>PA0620</t>
  </si>
  <si>
    <t>PA0621</t>
  </si>
  <si>
    <t>PA0622</t>
  </si>
  <si>
    <t>PA0624</t>
  </si>
  <si>
    <t>PA0625</t>
  </si>
  <si>
    <t>PA0626</t>
  </si>
  <si>
    <t>PA0627</t>
  </si>
  <si>
    <t>PA0628</t>
  </si>
  <si>
    <t>PA0629</t>
  </si>
  <si>
    <t>PA0630</t>
  </si>
  <si>
    <t>PA0631</t>
  </si>
  <si>
    <t>PA0632</t>
  </si>
  <si>
    <t>PA0633</t>
  </si>
  <si>
    <t>PA0634</t>
  </si>
  <si>
    <t>PA0635</t>
  </si>
  <si>
    <t>PA0636</t>
  </si>
  <si>
    <t>PA0637</t>
  </si>
  <si>
    <t>PA0638</t>
  </si>
  <si>
    <t>PA0639</t>
  </si>
  <si>
    <t>PA0641</t>
  </si>
  <si>
    <t>PA0643</t>
  </si>
  <si>
    <t>PA0644</t>
  </si>
  <si>
    <t>PA0645</t>
  </si>
  <si>
    <t>PA0802_i</t>
  </si>
  <si>
    <t>PA0806_i</t>
  </si>
  <si>
    <t>PA0887_acsA</t>
  </si>
  <si>
    <t>acetyl-CoA synthetase</t>
  </si>
  <si>
    <t>PA0910</t>
  </si>
  <si>
    <t>PA0911</t>
  </si>
  <si>
    <t>PA1183_dctA</t>
  </si>
  <si>
    <t>C4-dicarboxylate transporter DctA</t>
  </si>
  <si>
    <t>PA1318_cyoB</t>
  </si>
  <si>
    <t>cytochrome o ubiquinol oxidase subunit I</t>
  </si>
  <si>
    <t>PA1319_cyoC</t>
  </si>
  <si>
    <t>cytochrome o ubiquinol oxidase subunit III</t>
  </si>
  <si>
    <t>PA1320_cyoD</t>
  </si>
  <si>
    <t>cytochrome o ubiquinol oxidase subunit IV</t>
  </si>
  <si>
    <t>PA1325</t>
  </si>
  <si>
    <t>PA1326_ilvA2</t>
  </si>
  <si>
    <t>threonine dehydratase</t>
  </si>
  <si>
    <t>PA1425</t>
  </si>
  <si>
    <t>ABC transporter ATP-binding protein</t>
  </si>
  <si>
    <t>PA1600</t>
  </si>
  <si>
    <t>cytochrome C</t>
  </si>
  <si>
    <t>PA1601</t>
  </si>
  <si>
    <t>aldehyde dehydrogenase</t>
  </si>
  <si>
    <t>PA1602</t>
  </si>
  <si>
    <t>oxidoreductase</t>
  </si>
  <si>
    <t>PA1709_popD</t>
  </si>
  <si>
    <t>translocator outer membrane protein PopD</t>
  </si>
  <si>
    <t>PA1797</t>
  </si>
  <si>
    <t>PA2009_hmgA</t>
  </si>
  <si>
    <t>homogentisate 1,2-dioxygenase</t>
  </si>
  <si>
    <t>PA2018</t>
  </si>
  <si>
    <t>multidrug efflux protein</t>
  </si>
  <si>
    <t>PA2019</t>
  </si>
  <si>
    <t>periplasmic multidrug efflux lipoprotein</t>
  </si>
  <si>
    <t>PA2204</t>
  </si>
  <si>
    <t>ABC transporter</t>
  </si>
  <si>
    <t>PA2322</t>
  </si>
  <si>
    <t>gluconate permease</t>
  </si>
  <si>
    <t>PA2357_msuE</t>
  </si>
  <si>
    <t>NADH-dependent FMN reductase MsuE</t>
  </si>
  <si>
    <t>PA2358</t>
  </si>
  <si>
    <t>PA2485</t>
  </si>
  <si>
    <t>PA2655_i</t>
  </si>
  <si>
    <t>PA2663</t>
  </si>
  <si>
    <t>psl and pyoverdine operon regulator, PpyR</t>
  </si>
  <si>
    <t>PA2664_fhp</t>
  </si>
  <si>
    <t>nitric oxide dioxygenase</t>
  </si>
  <si>
    <t>PA3190</t>
  </si>
  <si>
    <t>sugar ABC transporter substrate-binding protein</t>
  </si>
  <si>
    <t>PA3445</t>
  </si>
  <si>
    <t>PA3446</t>
  </si>
  <si>
    <t>NAD(P)H-dependent FMN reductase</t>
  </si>
  <si>
    <t>PA3450</t>
  </si>
  <si>
    <t>antioxidant protein</t>
  </si>
  <si>
    <t>PA3530</t>
  </si>
  <si>
    <t>PA3780</t>
  </si>
  <si>
    <t>PA3841_exoS</t>
  </si>
  <si>
    <t>exoenzyme S</t>
  </si>
  <si>
    <t>PA3875_narG</t>
  </si>
  <si>
    <t>PA3876_narK2</t>
  </si>
  <si>
    <t>nitrite extrusion protein 2</t>
  </si>
  <si>
    <t>PA3931</t>
  </si>
  <si>
    <t>PA3932</t>
  </si>
  <si>
    <t>PA4138_tyrS</t>
  </si>
  <si>
    <t>tyrosyl-tRNA synthetase</t>
  </si>
  <si>
    <t>PA4193</t>
  </si>
  <si>
    <t>ABC transporter permease</t>
  </si>
  <si>
    <t>PA4194</t>
  </si>
  <si>
    <t>PA4195</t>
  </si>
  <si>
    <t>PA4290</t>
  </si>
  <si>
    <t>chemotaxis transducer</t>
  </si>
  <si>
    <t>PA4359_i</t>
  </si>
  <si>
    <t>ferrous iron transporter A</t>
  </si>
  <si>
    <t>PA4599_mexC</t>
  </si>
  <si>
    <t>resistance-nodulation-cell division (RND) multidrug efflux membrane fusion protein MexC</t>
  </si>
  <si>
    <t>PA4685</t>
  </si>
  <si>
    <t>two-component regulator system signal sensor kinase PmrB</t>
  </si>
  <si>
    <t>PA4823</t>
  </si>
  <si>
    <t>PA4824</t>
  </si>
  <si>
    <t>PA4825_mgtA</t>
  </si>
  <si>
    <t>Mg(2+) transport ATPase</t>
  </si>
  <si>
    <t>PA5445</t>
  </si>
  <si>
    <t>coenzyme A transferase</t>
  </si>
  <si>
    <t>PA5470</t>
  </si>
  <si>
    <t>peptide chain release factor-like protein</t>
  </si>
  <si>
    <t>PA5471</t>
  </si>
  <si>
    <t>UP</t>
  </si>
  <si>
    <t>Down</t>
  </si>
  <si>
    <t>Total</t>
  </si>
  <si>
    <t>Rep2-1</t>
  </si>
  <si>
    <t>Rep2-2</t>
  </si>
  <si>
    <t>Rep2-3</t>
  </si>
  <si>
    <t>Average2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</si>
</sst>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E+00"/>
    <numFmt numFmtId="165" formatCode="0.0"/>
    <numFmt numFmtId="166" formatCode="0.000"/>
    <numFmt numFmtId="167" formatCode="0.000E+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Verdana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6" tint="-0.249977111117893"/>
      <name val="Calibri"/>
      <family val="2"/>
      <scheme val="minor"/>
    </font>
    <font>
      <b/>
      <sz val="11"/>
      <color theme="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4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0" fontId="1" fillId="0" borderId="0" xfId="0" applyFont="1"/>
    <xf numFmtId="165" fontId="0" fillId="0" borderId="0" xfId="0" applyNumberFormat="1"/>
    <xf numFmtId="165" fontId="2" fillId="0" borderId="0" xfId="0" applyNumberFormat="1" applyFont="1"/>
    <xf numFmtId="165" fontId="0" fillId="3" borderId="0" xfId="0" applyNumberFormat="1" applyFill="1"/>
    <xf numFmtId="165" fontId="1" fillId="3" borderId="0" xfId="0" applyNumberFormat="1" applyFont="1" applyFill="1"/>
    <xf numFmtId="0" fontId="6" fillId="0" borderId="0" xfId="0" applyFont="1"/>
    <xf numFmtId="2" fontId="0" fillId="0" borderId="0" xfId="0" applyNumberFormat="1"/>
    <xf numFmtId="2" fontId="7" fillId="0" borderId="0" xfId="0" applyNumberFormat="1" applyFont="1"/>
    <xf numFmtId="0" fontId="0" fillId="4" borderId="0" xfId="0" applyFill="1"/>
    <xf numFmtId="1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164" fontId="0" fillId="4" borderId="0" xfId="0" applyNumberFormat="1" applyFill="1"/>
    <xf numFmtId="1" fontId="0" fillId="0" borderId="0" xfId="0" applyNumberFormat="1"/>
    <xf numFmtId="167" fontId="0" fillId="0" borderId="0" xfId="0" applyNumberFormat="1"/>
    <xf numFmtId="0" fontId="9" fillId="0" borderId="1" xfId="0" applyFont="1" applyBorder="1"/>
    <xf numFmtId="0" fontId="1" fillId="0" borderId="1" xfId="0" applyFont="1" applyBorder="1"/>
    <xf numFmtId="0" fontId="0" fillId="0" borderId="1" xfId="0" applyBorder="1"/>
    <xf numFmtId="0" fontId="10" fillId="0" borderId="1" xfId="0" applyFont="1" applyBorder="1"/>
    <xf numFmtId="0" fontId="0" fillId="2" borderId="1" xfId="0" applyFill="1" applyBorder="1"/>
    <xf numFmtId="0" fontId="1" fillId="4" borderId="0" xfId="0" applyFont="1" applyFill="1"/>
    <xf numFmtId="0" fontId="11" fillId="0" borderId="0" xfId="0" applyFont="1"/>
    <xf numFmtId="165" fontId="1" fillId="0" borderId="0" xfId="0" applyNumberFormat="1" applyFont="1"/>
    <xf numFmtId="2" fontId="12" fillId="0" borderId="0" xfId="0" applyNumberFormat="1" applyFont="1"/>
    <xf numFmtId="2" fontId="13" fillId="0" borderId="0" xfId="0" applyNumberFormat="1" applyFont="1"/>
    <xf numFmtId="0" fontId="12" fillId="0" borderId="0" xfId="0" applyFont="1"/>
    <xf numFmtId="11" fontId="0" fillId="4" borderId="0" xfId="0" applyNumberFormat="1" applyFill="1"/>
    <xf numFmtId="2" fontId="0" fillId="4" borderId="0" xfId="0" applyNumberFormat="1" applyFill="1"/>
    <xf numFmtId="49" fontId="0" fillId="0" borderId="0" xfId="0" applyNumberFormat="1"/>
    <xf numFmtId="0" fontId="1" fillId="5" borderId="2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2" fontId="1" fillId="5" borderId="0" xfId="0" applyNumberFormat="1" applyFont="1" applyFill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0" xfId="0" applyFont="1"/>
    <xf numFmtId="0" fontId="15" fillId="0" borderId="0" xfId="0" applyFont="1"/>
    <xf numFmtId="0" fontId="1" fillId="0" borderId="0" xfId="0" applyFont="1" applyAlignment="1">
      <alignment horizontal="right"/>
    </xf>
    <xf numFmtId="165" fontId="0" fillId="0" borderId="0" xfId="0" applyNumberFormat="1" applyFill="1"/>
    <xf numFmtId="0" fontId="0" fillId="0" borderId="0" xfId="0" applyFill="1"/>
    <xf numFmtId="2" fontId="0" fillId="0" borderId="0" xfId="0" applyNumberFormat="1" applyFill="1"/>
    <xf numFmtId="165" fontId="1" fillId="0" borderId="0" xfId="0" applyNumberFormat="1" applyFont="1" applyFill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90136630117494"/>
          <c:y val="4.4852191641182468E-2"/>
          <c:w val="0.8731609389947752"/>
          <c:h val="0.84859030235899413"/>
        </c:manualLayout>
      </c:layout>
      <c:barChart>
        <c:barDir val="col"/>
        <c:grouping val="clustered"/>
        <c:varyColors val="0"/>
        <c:ser>
          <c:idx val="3"/>
          <c:order val="3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'2B'!$H$4:$H$31</c:f>
                <c:numCache>
                  <c:formatCode>General</c:formatCode>
                  <c:ptCount val="28"/>
                  <c:pt idx="0">
                    <c:v>577.35026918962569</c:v>
                  </c:pt>
                  <c:pt idx="1">
                    <c:v>577.35026918962569</c:v>
                  </c:pt>
                  <c:pt idx="2">
                    <c:v>577.35026918962569</c:v>
                  </c:pt>
                  <c:pt idx="3">
                    <c:v>763.76261582597328</c:v>
                  </c:pt>
                  <c:pt idx="4">
                    <c:v>763.76261582597328</c:v>
                  </c:pt>
                  <c:pt idx="5">
                    <c:v>288.67513459481285</c:v>
                  </c:pt>
                  <c:pt idx="6">
                    <c:v>500</c:v>
                  </c:pt>
                  <c:pt idx="7">
                    <c:v>288.6751345948129</c:v>
                  </c:pt>
                  <c:pt idx="8">
                    <c:v>500</c:v>
                  </c:pt>
                  <c:pt idx="9">
                    <c:v>288.6751345948129</c:v>
                  </c:pt>
                  <c:pt idx="10">
                    <c:v>577.35026918962569</c:v>
                  </c:pt>
                  <c:pt idx="11">
                    <c:v>173.20508075688772</c:v>
                  </c:pt>
                  <c:pt idx="12">
                    <c:v>0</c:v>
                  </c:pt>
                  <c:pt idx="13">
                    <c:v>28.867513459481287</c:v>
                  </c:pt>
                  <c:pt idx="14">
                    <c:v>57.735026918962411</c:v>
                  </c:pt>
                  <c:pt idx="15">
                    <c:v>57.735026918962532</c:v>
                  </c:pt>
                  <c:pt idx="16">
                    <c:v>57.73502691896266</c:v>
                  </c:pt>
                  <c:pt idx="17">
                    <c:v>1154.7005383792509</c:v>
                  </c:pt>
                  <c:pt idx="18">
                    <c:v>577.35026918962467</c:v>
                  </c:pt>
                  <c:pt idx="19">
                    <c:v>57.735026918962575</c:v>
                  </c:pt>
                  <c:pt idx="20">
                    <c:v>57.735026918962532</c:v>
                  </c:pt>
                  <c:pt idx="21">
                    <c:v>28.867513459481266</c:v>
                  </c:pt>
                  <c:pt idx="22">
                    <c:v>57.735026918962532</c:v>
                  </c:pt>
                  <c:pt idx="23">
                    <c:v>50</c:v>
                  </c:pt>
                  <c:pt idx="24">
                    <c:v>28.867513459481266</c:v>
                  </c:pt>
                  <c:pt idx="25">
                    <c:v>50</c:v>
                  </c:pt>
                  <c:pt idx="26">
                    <c:v>28.86751345948133</c:v>
                  </c:pt>
                  <c:pt idx="27">
                    <c:v>28.86751345948133</c:v>
                  </c:pt>
                </c:numCache>
              </c:numRef>
            </c:plus>
            <c:minus>
              <c:numRef>
                <c:f>'2B'!$H$4:$H$31</c:f>
                <c:numCache>
                  <c:formatCode>General</c:formatCode>
                  <c:ptCount val="28"/>
                  <c:pt idx="0">
                    <c:v>577.35026918962569</c:v>
                  </c:pt>
                  <c:pt idx="1">
                    <c:v>577.35026918962569</c:v>
                  </c:pt>
                  <c:pt idx="2">
                    <c:v>577.35026918962569</c:v>
                  </c:pt>
                  <c:pt idx="3">
                    <c:v>763.76261582597328</c:v>
                  </c:pt>
                  <c:pt idx="4">
                    <c:v>763.76261582597328</c:v>
                  </c:pt>
                  <c:pt idx="5">
                    <c:v>288.67513459481285</c:v>
                  </c:pt>
                  <c:pt idx="6">
                    <c:v>500</c:v>
                  </c:pt>
                  <c:pt idx="7">
                    <c:v>288.6751345948129</c:v>
                  </c:pt>
                  <c:pt idx="8">
                    <c:v>500</c:v>
                  </c:pt>
                  <c:pt idx="9">
                    <c:v>288.6751345948129</c:v>
                  </c:pt>
                  <c:pt idx="10">
                    <c:v>577.35026918962569</c:v>
                  </c:pt>
                  <c:pt idx="11">
                    <c:v>173.20508075688772</c:v>
                  </c:pt>
                  <c:pt idx="12">
                    <c:v>0</c:v>
                  </c:pt>
                  <c:pt idx="13">
                    <c:v>28.867513459481287</c:v>
                  </c:pt>
                  <c:pt idx="14">
                    <c:v>57.735026918962411</c:v>
                  </c:pt>
                  <c:pt idx="15">
                    <c:v>57.735026918962532</c:v>
                  </c:pt>
                  <c:pt idx="16">
                    <c:v>57.73502691896266</c:v>
                  </c:pt>
                  <c:pt idx="17">
                    <c:v>1154.7005383792509</c:v>
                  </c:pt>
                  <c:pt idx="18">
                    <c:v>577.35026918962467</c:v>
                  </c:pt>
                  <c:pt idx="19">
                    <c:v>57.735026918962575</c:v>
                  </c:pt>
                  <c:pt idx="20">
                    <c:v>57.735026918962532</c:v>
                  </c:pt>
                  <c:pt idx="21">
                    <c:v>28.867513459481266</c:v>
                  </c:pt>
                  <c:pt idx="22">
                    <c:v>57.735026918962532</c:v>
                  </c:pt>
                  <c:pt idx="23">
                    <c:v>50</c:v>
                  </c:pt>
                  <c:pt idx="24">
                    <c:v>28.867513459481266</c:v>
                  </c:pt>
                  <c:pt idx="25">
                    <c:v>50</c:v>
                  </c:pt>
                  <c:pt idx="26">
                    <c:v>28.86751345948133</c:v>
                  </c:pt>
                  <c:pt idx="27">
                    <c:v>28.86751345948133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'2B'!$A$4:$A$31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'2B'!$G$4:$G$31</c:f>
              <c:numCache>
                <c:formatCode>0.0E+00</c:formatCode>
                <c:ptCount val="28"/>
                <c:pt idx="0">
                  <c:v>7666.666666666667</c:v>
                </c:pt>
                <c:pt idx="1">
                  <c:v>7333.333333333333</c:v>
                </c:pt>
                <c:pt idx="2">
                  <c:v>7666.666666666667</c:v>
                </c:pt>
                <c:pt idx="3">
                  <c:v>7166.666666666667</c:v>
                </c:pt>
                <c:pt idx="4">
                  <c:v>7833.333333333333</c:v>
                </c:pt>
                <c:pt idx="5">
                  <c:v>7833.333333333333</c:v>
                </c:pt>
                <c:pt idx="6">
                  <c:v>7000</c:v>
                </c:pt>
                <c:pt idx="7">
                  <c:v>9166.6666666666661</c:v>
                </c:pt>
                <c:pt idx="8">
                  <c:v>9500</c:v>
                </c:pt>
                <c:pt idx="9">
                  <c:v>9166.6666666666661</c:v>
                </c:pt>
                <c:pt idx="10">
                  <c:v>10333.333333333334</c:v>
                </c:pt>
                <c:pt idx="11">
                  <c:v>900</c:v>
                </c:pt>
                <c:pt idx="12">
                  <c:v>500</c:v>
                </c:pt>
                <c:pt idx="13">
                  <c:v>483.33333333333331</c:v>
                </c:pt>
                <c:pt idx="14">
                  <c:v>433.33333333333331</c:v>
                </c:pt>
                <c:pt idx="15">
                  <c:v>233.33333333333334</c:v>
                </c:pt>
                <c:pt idx="16">
                  <c:v>366.66666666666669</c:v>
                </c:pt>
                <c:pt idx="17">
                  <c:v>4333.333333333333</c:v>
                </c:pt>
                <c:pt idx="18">
                  <c:v>4666.666666666667</c:v>
                </c:pt>
                <c:pt idx="19">
                  <c:v>533.33333333333337</c:v>
                </c:pt>
                <c:pt idx="20">
                  <c:v>233.33333333333334</c:v>
                </c:pt>
                <c:pt idx="21">
                  <c:v>133.33333333333334</c:v>
                </c:pt>
                <c:pt idx="22">
                  <c:v>266.66666666666669</c:v>
                </c:pt>
                <c:pt idx="23">
                  <c:v>250</c:v>
                </c:pt>
                <c:pt idx="24">
                  <c:v>116.66666666666667</c:v>
                </c:pt>
                <c:pt idx="25">
                  <c:v>200</c:v>
                </c:pt>
                <c:pt idx="26">
                  <c:v>166.66666666666666</c:v>
                </c:pt>
                <c:pt idx="27">
                  <c:v>166.66666666666666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D4-406C-8887-C7C3878F1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20490944"/>
        <c:axId val="520492912"/>
      </c:barChart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'2B'!$A$4:$A$31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'2B'!$B$4:$B$31</c:f>
              <c:numCache>
                <c:formatCode>0.0E+00</c:formatCode>
                <c:ptCount val="28"/>
                <c:pt idx="0">
                  <c:v>8000</c:v>
                </c:pt>
                <c:pt idx="1">
                  <c:v>7000</c:v>
                </c:pt>
                <c:pt idx="2">
                  <c:v>8000</c:v>
                </c:pt>
                <c:pt idx="3">
                  <c:v>6500</c:v>
                </c:pt>
                <c:pt idx="4">
                  <c:v>8000</c:v>
                </c:pt>
                <c:pt idx="5">
                  <c:v>8000</c:v>
                </c:pt>
                <c:pt idx="6">
                  <c:v>6500</c:v>
                </c:pt>
                <c:pt idx="7">
                  <c:v>9000</c:v>
                </c:pt>
                <c:pt idx="8">
                  <c:v>9000</c:v>
                </c:pt>
                <c:pt idx="9">
                  <c:v>9000</c:v>
                </c:pt>
                <c:pt idx="10">
                  <c:v>10000</c:v>
                </c:pt>
                <c:pt idx="11">
                  <c:v>700</c:v>
                </c:pt>
                <c:pt idx="12">
                  <c:v>500</c:v>
                </c:pt>
                <c:pt idx="13">
                  <c:v>500</c:v>
                </c:pt>
                <c:pt idx="14">
                  <c:v>400</c:v>
                </c:pt>
                <c:pt idx="15">
                  <c:v>200</c:v>
                </c:pt>
                <c:pt idx="16">
                  <c:v>400</c:v>
                </c:pt>
                <c:pt idx="17">
                  <c:v>5000</c:v>
                </c:pt>
                <c:pt idx="18">
                  <c:v>4000</c:v>
                </c:pt>
                <c:pt idx="19">
                  <c:v>500</c:v>
                </c:pt>
                <c:pt idx="20">
                  <c:v>200</c:v>
                </c:pt>
                <c:pt idx="21">
                  <c:v>150</c:v>
                </c:pt>
                <c:pt idx="22">
                  <c:v>300</c:v>
                </c:pt>
                <c:pt idx="23">
                  <c:v>200</c:v>
                </c:pt>
                <c:pt idx="24">
                  <c:v>100</c:v>
                </c:pt>
                <c:pt idx="25">
                  <c:v>150</c:v>
                </c:pt>
                <c:pt idx="26">
                  <c:v>200</c:v>
                </c:pt>
                <c:pt idx="27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D4-406C-8887-C7C3878F13A6}"/>
            </c:ext>
          </c:extLst>
        </c:ser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'2B'!$A$4:$A$31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'2B'!$C$4:$C$31</c:f>
              <c:numCache>
                <c:formatCode>0.0E+00</c:formatCode>
                <c:ptCount val="28"/>
                <c:pt idx="0">
                  <c:v>7000</c:v>
                </c:pt>
                <c:pt idx="1">
                  <c:v>8000</c:v>
                </c:pt>
                <c:pt idx="2">
                  <c:v>7000</c:v>
                </c:pt>
                <c:pt idx="3">
                  <c:v>7000</c:v>
                </c:pt>
                <c:pt idx="4">
                  <c:v>8500</c:v>
                </c:pt>
                <c:pt idx="5">
                  <c:v>7500</c:v>
                </c:pt>
                <c:pt idx="6">
                  <c:v>7000</c:v>
                </c:pt>
                <c:pt idx="7">
                  <c:v>9500</c:v>
                </c:pt>
                <c:pt idx="8">
                  <c:v>10000</c:v>
                </c:pt>
                <c:pt idx="9">
                  <c:v>9500</c:v>
                </c:pt>
                <c:pt idx="10">
                  <c:v>10000</c:v>
                </c:pt>
                <c:pt idx="11">
                  <c:v>1000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200</c:v>
                </c:pt>
                <c:pt idx="16">
                  <c:v>300</c:v>
                </c:pt>
                <c:pt idx="17">
                  <c:v>3000</c:v>
                </c:pt>
                <c:pt idx="18">
                  <c:v>5000</c:v>
                </c:pt>
                <c:pt idx="19">
                  <c:v>600</c:v>
                </c:pt>
                <c:pt idx="20">
                  <c:v>300</c:v>
                </c:pt>
                <c:pt idx="21">
                  <c:v>100</c:v>
                </c:pt>
                <c:pt idx="22">
                  <c:v>200</c:v>
                </c:pt>
                <c:pt idx="23">
                  <c:v>250</c:v>
                </c:pt>
                <c:pt idx="24">
                  <c:v>100</c:v>
                </c:pt>
                <c:pt idx="25">
                  <c:v>200</c:v>
                </c:pt>
                <c:pt idx="26">
                  <c:v>150</c:v>
                </c:pt>
                <c:pt idx="27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D4-406C-8887-C7C3878F13A6}"/>
            </c:ext>
          </c:extLst>
        </c:ser>
        <c:ser>
          <c:idx val="2"/>
          <c:order val="2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'2B'!$A$4:$A$31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'2B'!$D$4:$D$31</c:f>
              <c:numCache>
                <c:formatCode>0.0E+00</c:formatCode>
                <c:ptCount val="28"/>
                <c:pt idx="0">
                  <c:v>8000</c:v>
                </c:pt>
                <c:pt idx="1">
                  <c:v>7000</c:v>
                </c:pt>
                <c:pt idx="2">
                  <c:v>8000</c:v>
                </c:pt>
                <c:pt idx="3">
                  <c:v>8000</c:v>
                </c:pt>
                <c:pt idx="4">
                  <c:v>7000</c:v>
                </c:pt>
                <c:pt idx="5">
                  <c:v>8000</c:v>
                </c:pt>
                <c:pt idx="6">
                  <c:v>7500</c:v>
                </c:pt>
                <c:pt idx="7">
                  <c:v>9000</c:v>
                </c:pt>
                <c:pt idx="8">
                  <c:v>9500</c:v>
                </c:pt>
                <c:pt idx="9">
                  <c:v>9000</c:v>
                </c:pt>
                <c:pt idx="10">
                  <c:v>11000</c:v>
                </c:pt>
                <c:pt idx="11">
                  <c:v>1000</c:v>
                </c:pt>
                <c:pt idx="12">
                  <c:v>500</c:v>
                </c:pt>
                <c:pt idx="13">
                  <c:v>450</c:v>
                </c:pt>
                <c:pt idx="14">
                  <c:v>400</c:v>
                </c:pt>
                <c:pt idx="15">
                  <c:v>300</c:v>
                </c:pt>
                <c:pt idx="16">
                  <c:v>400</c:v>
                </c:pt>
                <c:pt idx="17">
                  <c:v>5000</c:v>
                </c:pt>
                <c:pt idx="18">
                  <c:v>5000</c:v>
                </c:pt>
                <c:pt idx="19">
                  <c:v>500</c:v>
                </c:pt>
                <c:pt idx="20">
                  <c:v>200</c:v>
                </c:pt>
                <c:pt idx="21">
                  <c:v>150</c:v>
                </c:pt>
                <c:pt idx="22">
                  <c:v>300</c:v>
                </c:pt>
                <c:pt idx="23">
                  <c:v>300</c:v>
                </c:pt>
                <c:pt idx="24">
                  <c:v>150</c:v>
                </c:pt>
                <c:pt idx="25">
                  <c:v>250</c:v>
                </c:pt>
                <c:pt idx="26">
                  <c:v>150</c:v>
                </c:pt>
                <c:pt idx="27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D4-406C-8887-C7C3878F1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0490944"/>
        <c:axId val="520492912"/>
      </c:lineChart>
      <c:catAx>
        <c:axId val="52049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0492912"/>
        <c:crosses val="autoZero"/>
        <c:auto val="1"/>
        <c:lblAlgn val="ctr"/>
        <c:lblOffset val="100"/>
        <c:noMultiLvlLbl val="0"/>
      </c:catAx>
      <c:valAx>
        <c:axId val="52049291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049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'3A'!$H$4:$H$31</c:f>
                <c:numCache>
                  <c:formatCode>General</c:formatCode>
                  <c:ptCount val="28"/>
                  <c:pt idx="0">
                    <c:v>294.61839725312473</c:v>
                  </c:pt>
                  <c:pt idx="1">
                    <c:v>580.25856305616037</c:v>
                  </c:pt>
                  <c:pt idx="2">
                    <c:v>578.12916665165176</c:v>
                  </c:pt>
                  <c:pt idx="3">
                    <c:v>583.12377188152198</c:v>
                  </c:pt>
                  <c:pt idx="4">
                    <c:v>764.87471741019999</c:v>
                  </c:pt>
                  <c:pt idx="5">
                    <c:v>292.63173671584792</c:v>
                  </c:pt>
                  <c:pt idx="6">
                    <c:v>490.03401242498802</c:v>
                  </c:pt>
                  <c:pt idx="7">
                    <c:v>303.15012782448235</c:v>
                  </c:pt>
                  <c:pt idx="8">
                    <c:v>495.07575177946251</c:v>
                  </c:pt>
                  <c:pt idx="9">
                    <c:v>285.83211855912901</c:v>
                  </c:pt>
                  <c:pt idx="10">
                    <c:v>583.89496772393352</c:v>
                  </c:pt>
                  <c:pt idx="11">
                    <c:v>161.96707484341766</c:v>
                  </c:pt>
                  <c:pt idx="12">
                    <c:v>995.20517147637872</c:v>
                  </c:pt>
                  <c:pt idx="13">
                    <c:v>2642.0446627564797</c:v>
                  </c:pt>
                  <c:pt idx="14">
                    <c:v>1543.0273274745771</c:v>
                  </c:pt>
                  <c:pt idx="15">
                    <c:v>1749.6285320032935</c:v>
                  </c:pt>
                  <c:pt idx="16">
                    <c:v>1712.0260901438764</c:v>
                  </c:pt>
                  <c:pt idx="17">
                    <c:v>1703.2126506497466</c:v>
                  </c:pt>
                  <c:pt idx="18">
                    <c:v>1703.2126506497466</c:v>
                  </c:pt>
                  <c:pt idx="19">
                    <c:v>1498.2100431292456</c:v>
                  </c:pt>
                  <c:pt idx="20">
                    <c:v>2529.2884374859268</c:v>
                  </c:pt>
                  <c:pt idx="21">
                    <c:v>500.53304919189111</c:v>
                  </c:pt>
                  <c:pt idx="22">
                    <c:v>115.47005383792506</c:v>
                  </c:pt>
                  <c:pt idx="23">
                    <c:v>50</c:v>
                  </c:pt>
                  <c:pt idx="24">
                    <c:v>399.6248240537617</c:v>
                  </c:pt>
                  <c:pt idx="25">
                    <c:v>583.20951066776468</c:v>
                  </c:pt>
                  <c:pt idx="26">
                    <c:v>583.46665143205337</c:v>
                  </c:pt>
                  <c:pt idx="27">
                    <c:v>581.29166517334477</c:v>
                  </c:pt>
                </c:numCache>
              </c:numRef>
            </c:plus>
            <c:minus>
              <c:numRef>
                <c:f>'3A'!$H$4:$H$31</c:f>
                <c:numCache>
                  <c:formatCode>General</c:formatCode>
                  <c:ptCount val="28"/>
                  <c:pt idx="0">
                    <c:v>294.61839725312473</c:v>
                  </c:pt>
                  <c:pt idx="1">
                    <c:v>580.25856305616037</c:v>
                  </c:pt>
                  <c:pt idx="2">
                    <c:v>578.12916665165176</c:v>
                  </c:pt>
                  <c:pt idx="3">
                    <c:v>583.12377188152198</c:v>
                  </c:pt>
                  <c:pt idx="4">
                    <c:v>764.87471741019999</c:v>
                  </c:pt>
                  <c:pt idx="5">
                    <c:v>292.63173671584792</c:v>
                  </c:pt>
                  <c:pt idx="6">
                    <c:v>490.03401242498802</c:v>
                  </c:pt>
                  <c:pt idx="7">
                    <c:v>303.15012782448235</c:v>
                  </c:pt>
                  <c:pt idx="8">
                    <c:v>495.07575177946251</c:v>
                  </c:pt>
                  <c:pt idx="9">
                    <c:v>285.83211855912901</c:v>
                  </c:pt>
                  <c:pt idx="10">
                    <c:v>583.89496772393352</c:v>
                  </c:pt>
                  <c:pt idx="11">
                    <c:v>161.96707484341766</c:v>
                  </c:pt>
                  <c:pt idx="12">
                    <c:v>995.20517147637872</c:v>
                  </c:pt>
                  <c:pt idx="13">
                    <c:v>2642.0446627564797</c:v>
                  </c:pt>
                  <c:pt idx="14">
                    <c:v>1543.0273274745771</c:v>
                  </c:pt>
                  <c:pt idx="15">
                    <c:v>1749.6285320032935</c:v>
                  </c:pt>
                  <c:pt idx="16">
                    <c:v>1712.0260901438764</c:v>
                  </c:pt>
                  <c:pt idx="17">
                    <c:v>1703.2126506497466</c:v>
                  </c:pt>
                  <c:pt idx="18">
                    <c:v>1703.2126506497466</c:v>
                  </c:pt>
                  <c:pt idx="19">
                    <c:v>1498.2100431292456</c:v>
                  </c:pt>
                  <c:pt idx="20">
                    <c:v>2529.2884374859268</c:v>
                  </c:pt>
                  <c:pt idx="21">
                    <c:v>500.53304919189111</c:v>
                  </c:pt>
                  <c:pt idx="22">
                    <c:v>115.47005383792506</c:v>
                  </c:pt>
                  <c:pt idx="23">
                    <c:v>50</c:v>
                  </c:pt>
                  <c:pt idx="24">
                    <c:v>399.6248240537617</c:v>
                  </c:pt>
                  <c:pt idx="25">
                    <c:v>583.20951066776468</c:v>
                  </c:pt>
                  <c:pt idx="26">
                    <c:v>583.46665143205337</c:v>
                  </c:pt>
                  <c:pt idx="27">
                    <c:v>581.29166517334477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'3A'!$A$4:$A$31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'3A'!$G$4:$G$31</c:f>
              <c:numCache>
                <c:formatCode>0.0E+00</c:formatCode>
                <c:ptCount val="28"/>
                <c:pt idx="0">
                  <c:v>7830</c:v>
                </c:pt>
                <c:pt idx="1">
                  <c:v>7690</c:v>
                </c:pt>
                <c:pt idx="2">
                  <c:v>7676.666666666667</c:v>
                </c:pt>
                <c:pt idx="3">
                  <c:v>7703.333333333333</c:v>
                </c:pt>
                <c:pt idx="4">
                  <c:v>7826.666666666667</c:v>
                </c:pt>
                <c:pt idx="5">
                  <c:v>7846.666666666667</c:v>
                </c:pt>
                <c:pt idx="6">
                  <c:v>7003.333333333333</c:v>
                </c:pt>
                <c:pt idx="7">
                  <c:v>9170</c:v>
                </c:pt>
                <c:pt idx="8">
                  <c:v>9490</c:v>
                </c:pt>
                <c:pt idx="9">
                  <c:v>9180</c:v>
                </c:pt>
                <c:pt idx="10">
                  <c:v>10286.666666666666</c:v>
                </c:pt>
                <c:pt idx="11">
                  <c:v>906.66666666666663</c:v>
                </c:pt>
                <c:pt idx="12">
                  <c:v>7996.666666666667</c:v>
                </c:pt>
                <c:pt idx="13">
                  <c:v>4990</c:v>
                </c:pt>
                <c:pt idx="14">
                  <c:v>6346.666666666667</c:v>
                </c:pt>
                <c:pt idx="15">
                  <c:v>7000</c:v>
                </c:pt>
                <c:pt idx="16">
                  <c:v>7006.666666666667</c:v>
                </c:pt>
                <c:pt idx="17">
                  <c:v>6013.333333333333</c:v>
                </c:pt>
                <c:pt idx="18">
                  <c:v>5993.333333333333</c:v>
                </c:pt>
                <c:pt idx="19">
                  <c:v>6343.333333333333</c:v>
                </c:pt>
                <c:pt idx="20">
                  <c:v>5350</c:v>
                </c:pt>
                <c:pt idx="21">
                  <c:v>3506.6666666666665</c:v>
                </c:pt>
                <c:pt idx="22">
                  <c:v>433.33333333333331</c:v>
                </c:pt>
                <c:pt idx="23">
                  <c:v>250</c:v>
                </c:pt>
                <c:pt idx="24">
                  <c:v>1560</c:v>
                </c:pt>
                <c:pt idx="25">
                  <c:v>1336.6666666666667</c:v>
                </c:pt>
                <c:pt idx="26">
                  <c:v>7663.333333333333</c:v>
                </c:pt>
                <c:pt idx="27">
                  <c:v>7340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C-4E60-A064-79DFA537E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27386424"/>
        <c:axId val="627387080"/>
      </c:barChart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cat>
            <c:strRef>
              <c:f>'3A'!$A$4:$A$31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'3A'!$B$4:$B$31</c:f>
              <c:numCache>
                <c:formatCode>0.0E+00</c:formatCode>
                <c:ptCount val="28"/>
                <c:pt idx="0">
                  <c:v>8010</c:v>
                </c:pt>
                <c:pt idx="1">
                  <c:v>8020</c:v>
                </c:pt>
                <c:pt idx="2">
                  <c:v>8040</c:v>
                </c:pt>
                <c:pt idx="3">
                  <c:v>8040</c:v>
                </c:pt>
                <c:pt idx="4">
                  <c:v>8000</c:v>
                </c:pt>
                <c:pt idx="5">
                  <c:v>7990</c:v>
                </c:pt>
                <c:pt idx="6">
                  <c:v>6510</c:v>
                </c:pt>
                <c:pt idx="7">
                  <c:v>9000</c:v>
                </c:pt>
                <c:pt idx="8">
                  <c:v>8990</c:v>
                </c:pt>
                <c:pt idx="9">
                  <c:v>9020</c:v>
                </c:pt>
                <c:pt idx="10">
                  <c:v>9980</c:v>
                </c:pt>
                <c:pt idx="11">
                  <c:v>720</c:v>
                </c:pt>
                <c:pt idx="12">
                  <c:v>8020</c:v>
                </c:pt>
                <c:pt idx="13">
                  <c:v>7990</c:v>
                </c:pt>
                <c:pt idx="14">
                  <c:v>8040</c:v>
                </c:pt>
                <c:pt idx="15">
                  <c:v>7980</c:v>
                </c:pt>
                <c:pt idx="16">
                  <c:v>7970</c:v>
                </c:pt>
                <c:pt idx="17">
                  <c:v>7980</c:v>
                </c:pt>
                <c:pt idx="18">
                  <c:v>7960</c:v>
                </c:pt>
                <c:pt idx="19">
                  <c:v>7970</c:v>
                </c:pt>
                <c:pt idx="20">
                  <c:v>8040</c:v>
                </c:pt>
                <c:pt idx="21">
                  <c:v>3020</c:v>
                </c:pt>
                <c:pt idx="22">
                  <c:v>500</c:v>
                </c:pt>
                <c:pt idx="23">
                  <c:v>200</c:v>
                </c:pt>
                <c:pt idx="24">
                  <c:v>1200</c:v>
                </c:pt>
                <c:pt idx="25">
                  <c:v>990</c:v>
                </c:pt>
                <c:pt idx="26">
                  <c:v>8020</c:v>
                </c:pt>
                <c:pt idx="27">
                  <c:v>6970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C-4E60-A064-79DFA537E385}"/>
            </c:ext>
          </c:extLst>
        </c:ser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strRef>
              <c:f>'3A'!$A$4:$A$31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'3A'!$C$4:$C$31</c:f>
              <c:numCache>
                <c:formatCode>0.0E+00</c:formatCode>
                <c:ptCount val="28"/>
                <c:pt idx="0">
                  <c:v>7490</c:v>
                </c:pt>
                <c:pt idx="1">
                  <c:v>8030</c:v>
                </c:pt>
                <c:pt idx="2">
                  <c:v>7010</c:v>
                </c:pt>
                <c:pt idx="3">
                  <c:v>7030</c:v>
                </c:pt>
                <c:pt idx="4">
                  <c:v>8490</c:v>
                </c:pt>
                <c:pt idx="5">
                  <c:v>7510</c:v>
                </c:pt>
                <c:pt idx="6">
                  <c:v>7010</c:v>
                </c:pt>
                <c:pt idx="7">
                  <c:v>9520</c:v>
                </c:pt>
                <c:pt idx="8">
                  <c:v>9980</c:v>
                </c:pt>
                <c:pt idx="9">
                  <c:v>9510</c:v>
                </c:pt>
                <c:pt idx="10">
                  <c:v>9920</c:v>
                </c:pt>
                <c:pt idx="11">
                  <c:v>990</c:v>
                </c:pt>
                <c:pt idx="12">
                  <c:v>6990</c:v>
                </c:pt>
                <c:pt idx="13">
                  <c:v>3010</c:v>
                </c:pt>
                <c:pt idx="14">
                  <c:v>5020</c:v>
                </c:pt>
                <c:pt idx="15">
                  <c:v>4980</c:v>
                </c:pt>
                <c:pt idx="16">
                  <c:v>5030</c:v>
                </c:pt>
                <c:pt idx="17">
                  <c:v>5020</c:v>
                </c:pt>
                <c:pt idx="18">
                  <c:v>5020</c:v>
                </c:pt>
                <c:pt idx="19">
                  <c:v>6040</c:v>
                </c:pt>
                <c:pt idx="20">
                  <c:v>3020</c:v>
                </c:pt>
                <c:pt idx="21">
                  <c:v>4020</c:v>
                </c:pt>
                <c:pt idx="22">
                  <c:v>500</c:v>
                </c:pt>
                <c:pt idx="23">
                  <c:v>250</c:v>
                </c:pt>
                <c:pt idx="24">
                  <c:v>1990</c:v>
                </c:pt>
                <c:pt idx="25">
                  <c:v>1010</c:v>
                </c:pt>
                <c:pt idx="26">
                  <c:v>6990</c:v>
                </c:pt>
                <c:pt idx="27">
                  <c:v>8010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C-4E60-A064-79DFA537E385}"/>
            </c:ext>
          </c:extLst>
        </c:ser>
        <c:ser>
          <c:idx val="2"/>
          <c:order val="2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'3A'!$A$4:$A$31</c:f>
              <c:strCache>
                <c:ptCount val="28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  <c:pt idx="5">
                  <c:v>C6</c:v>
                </c:pt>
                <c:pt idx="6">
                  <c:v>C7</c:v>
                </c:pt>
                <c:pt idx="7">
                  <c:v>C8</c:v>
                </c:pt>
                <c:pt idx="8">
                  <c:v>C9</c:v>
                </c:pt>
                <c:pt idx="9">
                  <c:v>C10</c:v>
                </c:pt>
                <c:pt idx="10">
                  <c:v>C11</c:v>
                </c:pt>
                <c:pt idx="11">
                  <c:v>C12</c:v>
                </c:pt>
                <c:pt idx="12">
                  <c:v>C13</c:v>
                </c:pt>
                <c:pt idx="13">
                  <c:v>C14</c:v>
                </c:pt>
                <c:pt idx="14">
                  <c:v>C15</c:v>
                </c:pt>
                <c:pt idx="15">
                  <c:v>C16</c:v>
                </c:pt>
                <c:pt idx="16">
                  <c:v>C17</c:v>
                </c:pt>
                <c:pt idx="17">
                  <c:v>C18</c:v>
                </c:pt>
                <c:pt idx="18">
                  <c:v>C19</c:v>
                </c:pt>
                <c:pt idx="19">
                  <c:v>C20</c:v>
                </c:pt>
                <c:pt idx="20">
                  <c:v>C21</c:v>
                </c:pt>
                <c:pt idx="21">
                  <c:v>C22</c:v>
                </c:pt>
                <c:pt idx="22">
                  <c:v>C23</c:v>
                </c:pt>
                <c:pt idx="23">
                  <c:v>C24</c:v>
                </c:pt>
                <c:pt idx="24">
                  <c:v>C25</c:v>
                </c:pt>
                <c:pt idx="25">
                  <c:v>C26</c:v>
                </c:pt>
                <c:pt idx="26">
                  <c:v>C27</c:v>
                </c:pt>
                <c:pt idx="27">
                  <c:v>C28</c:v>
                </c:pt>
              </c:strCache>
            </c:strRef>
          </c:cat>
          <c:val>
            <c:numRef>
              <c:f>'3A'!$D$4:$D$31</c:f>
              <c:numCache>
                <c:formatCode>0.0E+00</c:formatCode>
                <c:ptCount val="28"/>
                <c:pt idx="0">
                  <c:v>7990</c:v>
                </c:pt>
                <c:pt idx="1">
                  <c:v>7020</c:v>
                </c:pt>
                <c:pt idx="2">
                  <c:v>7980</c:v>
                </c:pt>
                <c:pt idx="3">
                  <c:v>8040</c:v>
                </c:pt>
                <c:pt idx="4">
                  <c:v>6990</c:v>
                </c:pt>
                <c:pt idx="5">
                  <c:v>8040</c:v>
                </c:pt>
                <c:pt idx="6">
                  <c:v>7490</c:v>
                </c:pt>
                <c:pt idx="7">
                  <c:v>8990</c:v>
                </c:pt>
                <c:pt idx="8">
                  <c:v>9500</c:v>
                </c:pt>
                <c:pt idx="9">
                  <c:v>9010</c:v>
                </c:pt>
                <c:pt idx="10">
                  <c:v>10960</c:v>
                </c:pt>
                <c:pt idx="11">
                  <c:v>1010</c:v>
                </c:pt>
                <c:pt idx="12">
                  <c:v>8980</c:v>
                </c:pt>
                <c:pt idx="13">
                  <c:v>3970</c:v>
                </c:pt>
                <c:pt idx="14">
                  <c:v>5980</c:v>
                </c:pt>
                <c:pt idx="15">
                  <c:v>8040</c:v>
                </c:pt>
                <c:pt idx="16">
                  <c:v>8020</c:v>
                </c:pt>
                <c:pt idx="17">
                  <c:v>5040</c:v>
                </c:pt>
                <c:pt idx="18">
                  <c:v>5000</c:v>
                </c:pt>
                <c:pt idx="19">
                  <c:v>5020</c:v>
                </c:pt>
                <c:pt idx="20">
                  <c:v>4990</c:v>
                </c:pt>
                <c:pt idx="21">
                  <c:v>3480</c:v>
                </c:pt>
                <c:pt idx="22">
                  <c:v>300</c:v>
                </c:pt>
                <c:pt idx="23">
                  <c:v>300</c:v>
                </c:pt>
                <c:pt idx="24">
                  <c:v>1490</c:v>
                </c:pt>
                <c:pt idx="25">
                  <c:v>2010</c:v>
                </c:pt>
                <c:pt idx="26">
                  <c:v>7980</c:v>
                </c:pt>
                <c:pt idx="27">
                  <c:v>7040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DC-4E60-A064-79DFA537E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386424"/>
        <c:axId val="627387080"/>
      </c:lineChart>
      <c:catAx>
        <c:axId val="627386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387080"/>
        <c:crosses val="autoZero"/>
        <c:auto val="1"/>
        <c:lblAlgn val="ctr"/>
        <c:lblOffset val="100"/>
        <c:noMultiLvlLbl val="0"/>
      </c:catAx>
      <c:valAx>
        <c:axId val="62738708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386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000" b="1">
                <a:solidFill>
                  <a:sysClr val="windowText" lastClr="000000"/>
                </a:solidFill>
              </a:rPr>
              <a:t>PAO1+DSF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'3D'!$E$3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'3D'!$A$4:$A$14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'3D'!$E$4:$E$14</c:f>
              <c:numCache>
                <c:formatCode>0.0</c:formatCode>
                <c:ptCount val="11"/>
                <c:pt idx="0">
                  <c:v>1.5874010519681987</c:v>
                </c:pt>
                <c:pt idx="1">
                  <c:v>-3.6468899542328637</c:v>
                </c:pt>
                <c:pt idx="2">
                  <c:v>1.7411011265922447</c:v>
                </c:pt>
                <c:pt idx="3">
                  <c:v>-2.7006998923363805</c:v>
                </c:pt>
                <c:pt idx="4">
                  <c:v>4.8121001443284577</c:v>
                </c:pt>
                <c:pt idx="5">
                  <c:v>6.4980191708498731</c:v>
                </c:pt>
                <c:pt idx="6">
                  <c:v>4.7021916251344322</c:v>
                </c:pt>
                <c:pt idx="7">
                  <c:v>3.8193664156416718</c:v>
                </c:pt>
                <c:pt idx="8">
                  <c:v>2.8945384748807559</c:v>
                </c:pt>
                <c:pt idx="9">
                  <c:v>3.3249515845711528</c:v>
                </c:pt>
                <c:pt idx="10">
                  <c:v>-5.7890769497614976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1-4B9F-AA78-A13161116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0952152"/>
        <c:axId val="690964616"/>
      </c:barChart>
      <c:lineChart>
        <c:grouping val="standard"/>
        <c:varyColors val="0"/>
        <c:ser>
          <c:idx val="0"/>
          <c:order val="0"/>
          <c:tx>
            <c:strRef>
              <c:f>'3D'!$B$3</c:f>
              <c:strCache>
                <c:ptCount val="1"/>
                <c:pt idx="0">
                  <c:v>Rep1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'3D'!$A$4:$A$14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'3D'!$B$4:$B$14</c:f>
              <c:numCache>
                <c:formatCode>0.0</c:formatCode>
                <c:ptCount val="11"/>
                <c:pt idx="0">
                  <c:v>2</c:v>
                </c:pt>
                <c:pt idx="1">
                  <c:v>-3.4822022531844978</c:v>
                </c:pt>
                <c:pt idx="2">
                  <c:v>2.4622888266898308</c:v>
                </c:pt>
                <c:pt idx="3">
                  <c:v>-2.1435469250725832</c:v>
                </c:pt>
                <c:pt idx="4">
                  <c:v>4.2870938501451654</c:v>
                </c:pt>
                <c:pt idx="5">
                  <c:v>6.0628662660415831</c:v>
                </c:pt>
                <c:pt idx="6">
                  <c:v>4.5947934199881377</c:v>
                </c:pt>
                <c:pt idx="7">
                  <c:v>3.7321319661472301</c:v>
                </c:pt>
                <c:pt idx="8">
                  <c:v>3.4822022531844938</c:v>
                </c:pt>
                <c:pt idx="9">
                  <c:v>3.0314331330207951</c:v>
                </c:pt>
                <c:pt idx="10">
                  <c:v>-4.2870938501451654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C1-4B9F-AA78-A13161116715}"/>
            </c:ext>
          </c:extLst>
        </c:ser>
        <c:ser>
          <c:idx val="1"/>
          <c:order val="1"/>
          <c:tx>
            <c:strRef>
              <c:f>'3D'!$C$3</c:f>
              <c:strCache>
                <c:ptCount val="1"/>
                <c:pt idx="0">
                  <c:v>Rep2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'3D'!$A$4:$A$14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'3D'!$C$4:$C$14</c:f>
              <c:numCache>
                <c:formatCode>0.0</c:formatCode>
                <c:ptCount val="11"/>
                <c:pt idx="0">
                  <c:v>1.4142135623730934</c:v>
                </c:pt>
                <c:pt idx="1">
                  <c:v>-3.9999999999999947</c:v>
                </c:pt>
                <c:pt idx="2">
                  <c:v>1.8660659830736153</c:v>
                </c:pt>
                <c:pt idx="3">
                  <c:v>-3.2490095854249446</c:v>
                </c:pt>
                <c:pt idx="4">
                  <c:v>4.9245776533796617</c:v>
                </c:pt>
                <c:pt idx="5">
                  <c:v>6.4980191708498882</c:v>
                </c:pt>
                <c:pt idx="6">
                  <c:v>4.2870938501451823</c:v>
                </c:pt>
                <c:pt idx="7">
                  <c:v>3.4822022531844978</c:v>
                </c:pt>
                <c:pt idx="8">
                  <c:v>2.1435469250725885</c:v>
                </c:pt>
                <c:pt idx="9">
                  <c:v>3.0314331330207991</c:v>
                </c:pt>
                <c:pt idx="10">
                  <c:v>-7.4642639322944611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C1-4B9F-AA78-A13161116715}"/>
            </c:ext>
          </c:extLst>
        </c:ser>
        <c:ser>
          <c:idx val="2"/>
          <c:order val="2"/>
          <c:tx>
            <c:strRef>
              <c:f>'3D'!$D$3</c:f>
              <c:strCache>
                <c:ptCount val="1"/>
                <c:pt idx="0">
                  <c:v>Rep3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'3D'!$A$4:$A$14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'3D'!$D$4:$D$14</c:f>
              <c:numCache>
                <c:formatCode>0.0</c:formatCode>
                <c:ptCount val="11"/>
                <c:pt idx="0">
                  <c:v>1.4142135623730951</c:v>
                </c:pt>
                <c:pt idx="1">
                  <c:v>-3.4822022531844894</c:v>
                </c:pt>
                <c:pt idx="2">
                  <c:v>1.1486983549970344</c:v>
                </c:pt>
                <c:pt idx="3">
                  <c:v>-2.4622888266898308</c:v>
                </c:pt>
                <c:pt idx="4">
                  <c:v>4.3872999187785027</c:v>
                </c:pt>
                <c:pt idx="5">
                  <c:v>6.9644045063689966</c:v>
                </c:pt>
                <c:pt idx="6">
                  <c:v>5.2780316430915839</c:v>
                </c:pt>
                <c:pt idx="7">
                  <c:v>4.2870938501451716</c:v>
                </c:pt>
                <c:pt idx="8">
                  <c:v>3.7321319661472301</c:v>
                </c:pt>
                <c:pt idx="9">
                  <c:v>4</c:v>
                </c:pt>
                <c:pt idx="10">
                  <c:v>-6.0628662660415831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C1-4B9F-AA78-A13161116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52152"/>
        <c:axId val="690964616"/>
      </c:lineChart>
      <c:catAx>
        <c:axId val="69095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64616"/>
        <c:crosses val="autoZero"/>
        <c:auto val="1"/>
        <c:lblAlgn val="ctr"/>
        <c:lblOffset val="100"/>
        <c:noMultiLvlLbl val="0"/>
      </c:catAx>
      <c:valAx>
        <c:axId val="69096461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5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000" b="1">
                <a:solidFill>
                  <a:sysClr val="windowText" lastClr="000000"/>
                </a:solidFill>
              </a:rPr>
              <a:t>PAO1+DSF+C23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'3D'!$J$3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'3D'!$F$4:$F$14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'3D'!$J$4:$J$14</c:f>
              <c:numCache>
                <c:formatCode>0.0</c:formatCode>
                <c:ptCount val="11"/>
                <c:pt idx="0">
                  <c:v>2.094588245641253</c:v>
                </c:pt>
                <c:pt idx="1">
                  <c:v>-2.2449240966187478</c:v>
                </c:pt>
                <c:pt idx="2">
                  <c:v>1.4472692374403779</c:v>
                </c:pt>
                <c:pt idx="3">
                  <c:v>1.3195079107728946</c:v>
                </c:pt>
                <c:pt idx="4">
                  <c:v>1.6624757922855726</c:v>
                </c:pt>
                <c:pt idx="5">
                  <c:v>2.5787406168791591</c:v>
                </c:pt>
                <c:pt idx="6">
                  <c:v>-2</c:v>
                </c:pt>
                <c:pt idx="7">
                  <c:v>1.3503499461681936</c:v>
                </c:pt>
                <c:pt idx="8">
                  <c:v>1.0968249796946257</c:v>
                </c:pt>
                <c:pt idx="9">
                  <c:v>-1.5511447618337324</c:v>
                </c:pt>
                <c:pt idx="10">
                  <c:v>1.5874010519682027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3-4575-B305-25CF95B4F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0952152"/>
        <c:axId val="690964616"/>
      </c:barChart>
      <c:lineChart>
        <c:grouping val="standard"/>
        <c:varyColors val="0"/>
        <c:ser>
          <c:idx val="0"/>
          <c:order val="0"/>
          <c:tx>
            <c:strRef>
              <c:f>'3D'!$G$3</c:f>
              <c:strCache>
                <c:ptCount val="1"/>
                <c:pt idx="0">
                  <c:v>Rep1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'3D'!$F$4:$F$14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'3D'!$G$4:$G$14</c:f>
              <c:numCache>
                <c:formatCode>0.0</c:formatCode>
                <c:ptCount val="11"/>
                <c:pt idx="0">
                  <c:v>1.7411011265922471</c:v>
                </c:pt>
                <c:pt idx="1">
                  <c:v>-2.4622888266898366</c:v>
                </c:pt>
                <c:pt idx="2">
                  <c:v>1.3195079107728929</c:v>
                </c:pt>
                <c:pt idx="3">
                  <c:v>1.0717734625362929</c:v>
                </c:pt>
                <c:pt idx="4">
                  <c:v>1.6245047927124683</c:v>
                </c:pt>
                <c:pt idx="5">
                  <c:v>2.1435469250725858</c:v>
                </c:pt>
                <c:pt idx="6">
                  <c:v>-2.0000000000000022</c:v>
                </c:pt>
                <c:pt idx="7">
                  <c:v>1.3195079107728946</c:v>
                </c:pt>
                <c:pt idx="8">
                  <c:v>1.0717734625362929</c:v>
                </c:pt>
                <c:pt idx="9">
                  <c:v>-1.8660659830736153</c:v>
                </c:pt>
                <c:pt idx="10">
                  <c:v>1.6245047927124723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73-4575-B305-25CF95B4F540}"/>
            </c:ext>
          </c:extLst>
        </c:ser>
        <c:ser>
          <c:idx val="1"/>
          <c:order val="1"/>
          <c:tx>
            <c:strRef>
              <c:f>'3D'!$H$3</c:f>
              <c:strCache>
                <c:ptCount val="1"/>
                <c:pt idx="0">
                  <c:v>Rep2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'3D'!$F$4:$F$14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'3D'!$H$4:$H$14</c:f>
              <c:numCache>
                <c:formatCode>0.0</c:formatCode>
                <c:ptCount val="11"/>
                <c:pt idx="0">
                  <c:v>2.2973967099940715</c:v>
                </c:pt>
                <c:pt idx="1">
                  <c:v>-2.2973967099940715</c:v>
                </c:pt>
                <c:pt idx="2">
                  <c:v>1.7411011265922491</c:v>
                </c:pt>
                <c:pt idx="3">
                  <c:v>1.4142135623730951</c:v>
                </c:pt>
                <c:pt idx="4">
                  <c:v>2.2973967099940715</c:v>
                </c:pt>
                <c:pt idx="5">
                  <c:v>2.8284271247461934</c:v>
                </c:pt>
                <c:pt idx="6">
                  <c:v>-1.7411011265922471</c:v>
                </c:pt>
                <c:pt idx="7">
                  <c:v>1.4142135623730967</c:v>
                </c:pt>
                <c:pt idx="8">
                  <c:v>1.1486983549970358</c:v>
                </c:pt>
                <c:pt idx="9">
                  <c:v>-1.3195079107728929</c:v>
                </c:pt>
                <c:pt idx="10">
                  <c:v>1.6245047927124703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73-4575-B305-25CF95B4F540}"/>
            </c:ext>
          </c:extLst>
        </c:ser>
        <c:ser>
          <c:idx val="2"/>
          <c:order val="2"/>
          <c:tx>
            <c:strRef>
              <c:f>'3D'!$I$3</c:f>
              <c:strCache>
                <c:ptCount val="1"/>
                <c:pt idx="0">
                  <c:v>Rep3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'3D'!$F$4:$F$14</c:f>
              <c:strCache>
                <c:ptCount val="11"/>
                <c:pt idx="0">
                  <c:v>PA0806</c:v>
                </c:pt>
                <c:pt idx="1">
                  <c:v>PA0901</c:v>
                </c:pt>
                <c:pt idx="2">
                  <c:v>PA1560</c:v>
                </c:pt>
                <c:pt idx="3">
                  <c:v>PA2966</c:v>
                </c:pt>
                <c:pt idx="4">
                  <c:v>PA4358</c:v>
                </c:pt>
                <c:pt idx="5">
                  <c:v>PA4359</c:v>
                </c:pt>
                <c:pt idx="6">
                  <c:v>PA4599</c:v>
                </c:pt>
                <c:pt idx="7">
                  <c:v>PA4774</c:v>
                </c:pt>
                <c:pt idx="8">
                  <c:v>PA4775</c:v>
                </c:pt>
                <c:pt idx="9">
                  <c:v>PA4776</c:v>
                </c:pt>
                <c:pt idx="10">
                  <c:v>PA5505</c:v>
                </c:pt>
              </c:strCache>
            </c:strRef>
          </c:cat>
          <c:val>
            <c:numRef>
              <c:f>'3D'!$I$4:$I$14</c:f>
              <c:numCache>
                <c:formatCode>0.0</c:formatCode>
                <c:ptCount val="11"/>
                <c:pt idx="0">
                  <c:v>2.2973967099940689</c:v>
                </c:pt>
                <c:pt idx="1">
                  <c:v>-2</c:v>
                </c:pt>
                <c:pt idx="2">
                  <c:v>1.3195079107728929</c:v>
                </c:pt>
                <c:pt idx="3">
                  <c:v>1.5157165665103978</c:v>
                </c:pt>
                <c:pt idx="4">
                  <c:v>1.2311444133449139</c:v>
                </c:pt>
                <c:pt idx="5">
                  <c:v>2.8945384748807594</c:v>
                </c:pt>
                <c:pt idx="6">
                  <c:v>-2.2973967099940689</c:v>
                </c:pt>
                <c:pt idx="7">
                  <c:v>1.3195079107728929</c:v>
                </c:pt>
                <c:pt idx="8">
                  <c:v>1.2311444133449154</c:v>
                </c:pt>
                <c:pt idx="9">
                  <c:v>-1.5157165665103993</c:v>
                </c:pt>
                <c:pt idx="10">
                  <c:v>1.5157165665103995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73-4575-B305-25CF95B4F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52152"/>
        <c:axId val="690964616"/>
      </c:lineChart>
      <c:catAx>
        <c:axId val="69095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64616"/>
        <c:crosses val="autoZero"/>
        <c:auto val="1"/>
        <c:lblAlgn val="ctr"/>
        <c:lblOffset val="100"/>
        <c:noMultiLvlLbl val="0"/>
      </c:catAx>
      <c:valAx>
        <c:axId val="690964616"/>
        <c:scaling>
          <c:orientation val="minMax"/>
          <c:max val="8"/>
          <c:min val="-10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5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6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'4A'!$I$3:$I$6</c:f>
                <c:numCache>
                  <c:formatCode>General</c:formatCode>
                  <c:ptCount val="4"/>
                  <c:pt idx="0">
                    <c:v>1059616.282748933</c:v>
                  </c:pt>
                  <c:pt idx="1">
                    <c:v>1018659.2495366969</c:v>
                  </c:pt>
                  <c:pt idx="2">
                    <c:v>39959.979979974967</c:v>
                  </c:pt>
                  <c:pt idx="3">
                    <c:v>70085.661871740929</c:v>
                  </c:pt>
                </c:numCache>
              </c:numRef>
            </c:plus>
            <c:minus>
              <c:numRef>
                <c:f>'4A'!$I$3:$I$6</c:f>
                <c:numCache>
                  <c:formatCode>General</c:formatCode>
                  <c:ptCount val="4"/>
                  <c:pt idx="0">
                    <c:v>1059616.282748933</c:v>
                  </c:pt>
                  <c:pt idx="1">
                    <c:v>1018659.2495366969</c:v>
                  </c:pt>
                  <c:pt idx="2">
                    <c:v>39959.979979974967</c:v>
                  </c:pt>
                  <c:pt idx="3">
                    <c:v>70085.661871740929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'4A'!$A$3:$A$6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'4A'!$H$3:$H$6</c:f>
              <c:numCache>
                <c:formatCode>0.00E+00</c:formatCode>
                <c:ptCount val="4"/>
                <c:pt idx="0">
                  <c:v>10243333.333333334</c:v>
                </c:pt>
                <c:pt idx="1">
                  <c:v>19983333.333333332</c:v>
                </c:pt>
                <c:pt idx="2">
                  <c:v>151000</c:v>
                </c:pt>
                <c:pt idx="3">
                  <c:v>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32F-4DC7-AFB8-8F81AF078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32992344"/>
        <c:axId val="632989720"/>
      </c:barChart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'4A'!$A$3:$A$6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'4A'!$B$3:$B$6</c:f>
              <c:numCache>
                <c:formatCode>0.00E+00</c:formatCode>
                <c:ptCount val="4"/>
                <c:pt idx="0">
                  <c:v>10200000</c:v>
                </c:pt>
                <c:pt idx="1">
                  <c:v>21100000</c:v>
                </c:pt>
                <c:pt idx="2">
                  <c:v>172000</c:v>
                </c:pt>
                <c:pt idx="3">
                  <c:v>204000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F-4DC7-AFB8-8F81AF07821F}"/>
            </c:ext>
          </c:extLst>
        </c:ser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'4A'!$A$3:$A$6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'4A'!$C$3:$C$6</c:f>
              <c:numCache>
                <c:formatCode>0.00E+00</c:formatCode>
                <c:ptCount val="4"/>
                <c:pt idx="0">
                  <c:v>12300000</c:v>
                </c:pt>
                <c:pt idx="1">
                  <c:v>21200000</c:v>
                </c:pt>
                <c:pt idx="2">
                  <c:v>147000</c:v>
                </c:pt>
                <c:pt idx="3">
                  <c:v>87000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F-4DC7-AFB8-8F81AF07821F}"/>
            </c:ext>
          </c:extLst>
        </c:ser>
        <c:ser>
          <c:idx val="2"/>
          <c:order val="2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'4A'!$A$3:$A$6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'4A'!$D$3:$D$6</c:f>
              <c:numCache>
                <c:formatCode>0.00E+00</c:formatCode>
                <c:ptCount val="4"/>
                <c:pt idx="0">
                  <c:v>9940000</c:v>
                </c:pt>
                <c:pt idx="1">
                  <c:v>19600000</c:v>
                </c:pt>
                <c:pt idx="2">
                  <c:v>128000</c:v>
                </c:pt>
                <c:pt idx="3">
                  <c:v>187000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F-4DC7-AFB8-8F81AF07821F}"/>
            </c:ext>
          </c:extLst>
        </c:ser>
        <c:ser>
          <c:idx val="3"/>
          <c:order val="3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'4A'!$A$3:$A$6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'4A'!$E$3:$E$6</c:f>
              <c:numCache>
                <c:formatCode>0.00E+00</c:formatCode>
                <c:ptCount val="4"/>
                <c:pt idx="0">
                  <c:v>9840000</c:v>
                </c:pt>
                <c:pt idx="1">
                  <c:v>19700000</c:v>
                </c:pt>
                <c:pt idx="2">
                  <c:v>96000</c:v>
                </c:pt>
                <c:pt idx="3">
                  <c:v>146000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2F-4DC7-AFB8-8F81AF07821F}"/>
            </c:ext>
          </c:extLst>
        </c:ser>
        <c:ser>
          <c:idx val="4"/>
          <c:order val="4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'4A'!$A$3:$A$6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'4A'!$F$3:$F$6</c:f>
              <c:numCache>
                <c:formatCode>0.00E+00</c:formatCode>
                <c:ptCount val="4"/>
                <c:pt idx="0">
                  <c:v>9220000</c:v>
                </c:pt>
                <c:pt idx="1">
                  <c:v>18500000</c:v>
                </c:pt>
                <c:pt idx="2">
                  <c:v>149000</c:v>
                </c:pt>
                <c:pt idx="3">
                  <c:v>69000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32F-4DC7-AFB8-8F81AF07821F}"/>
            </c:ext>
          </c:extLst>
        </c:ser>
        <c:ser>
          <c:idx val="5"/>
          <c:order val="5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'4A'!$A$3:$A$6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'4A'!$G$3:$G$6</c:f>
              <c:numCache>
                <c:formatCode>0.00E+00</c:formatCode>
                <c:ptCount val="4"/>
                <c:pt idx="0">
                  <c:v>9960000</c:v>
                </c:pt>
                <c:pt idx="1">
                  <c:v>19800000</c:v>
                </c:pt>
                <c:pt idx="2">
                  <c:v>214000</c:v>
                </c:pt>
                <c:pt idx="3">
                  <c:v>27000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32F-4DC7-AFB8-8F81AF078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2992344"/>
        <c:axId val="632989720"/>
      </c:lineChart>
      <c:catAx>
        <c:axId val="632992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989720"/>
        <c:crosses val="autoZero"/>
        <c:auto val="1"/>
        <c:lblAlgn val="ctr"/>
        <c:lblOffset val="100"/>
        <c:noMultiLvlLbl val="0"/>
      </c:catAx>
      <c:valAx>
        <c:axId val="632989720"/>
        <c:scaling>
          <c:logBase val="10"/>
          <c:orientation val="minMax"/>
        </c:scaling>
        <c:delete val="0"/>
        <c:axPos val="l"/>
        <c:numFmt formatCode="0.E+0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99234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'4B'!$F$3:$F$6</c:f>
                <c:numCache>
                  <c:formatCode>General</c:formatCode>
                  <c:ptCount val="4"/>
                  <c:pt idx="0">
                    <c:v>0.30237945256470933</c:v>
                  </c:pt>
                  <c:pt idx="1">
                    <c:v>0.69529370292944048</c:v>
                  </c:pt>
                  <c:pt idx="2">
                    <c:v>0.21197484127446284</c:v>
                  </c:pt>
                  <c:pt idx="3">
                    <c:v>0.49652123150307853</c:v>
                  </c:pt>
                </c:numCache>
              </c:numRef>
            </c:plus>
            <c:minus>
              <c:numRef>
                <c:f>'4B'!$F$3:$F$6</c:f>
                <c:numCache>
                  <c:formatCode>General</c:formatCode>
                  <c:ptCount val="4"/>
                  <c:pt idx="0">
                    <c:v>0.30237945256470933</c:v>
                  </c:pt>
                  <c:pt idx="1">
                    <c:v>0.69529370292944048</c:v>
                  </c:pt>
                  <c:pt idx="2">
                    <c:v>0.21197484127446284</c:v>
                  </c:pt>
                  <c:pt idx="3">
                    <c:v>0.49652123150307853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'4B'!$A$3:$A$6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'4B'!$E$3:$E$6</c:f>
              <c:numCache>
                <c:formatCode>0.00</c:formatCode>
                <c:ptCount val="4"/>
                <c:pt idx="0">
                  <c:v>3.0966666666666671</c:v>
                </c:pt>
                <c:pt idx="1">
                  <c:v>6.1966666666666663</c:v>
                </c:pt>
                <c:pt idx="2">
                  <c:v>1.5033333333333332</c:v>
                </c:pt>
                <c:pt idx="3">
                  <c:v>1.1966666666666665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70-4BBB-91FB-8EECB7B35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37733032"/>
        <c:axId val="637736640"/>
      </c:barChart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'4B'!$A$3:$A$6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'4B'!$B$3:$B$6</c:f>
              <c:numCache>
                <c:formatCode>0.00</c:formatCode>
                <c:ptCount val="4"/>
                <c:pt idx="0">
                  <c:v>3.44</c:v>
                </c:pt>
                <c:pt idx="1">
                  <c:v>5.49</c:v>
                </c:pt>
                <c:pt idx="2">
                  <c:v>1.73</c:v>
                </c:pt>
                <c:pt idx="3">
                  <c:v>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70-4BBB-91FB-8EECB7B3512E}"/>
            </c:ext>
          </c:extLst>
        </c:ser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'4B'!$A$3:$A$6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'4B'!$C$3:$C$6</c:f>
              <c:numCache>
                <c:formatCode>0.00</c:formatCode>
                <c:ptCount val="4"/>
                <c:pt idx="0">
                  <c:v>2.87</c:v>
                </c:pt>
                <c:pt idx="1">
                  <c:v>6.88</c:v>
                </c:pt>
                <c:pt idx="2">
                  <c:v>1.31</c:v>
                </c:pt>
                <c:pt idx="3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70-4BBB-91FB-8EECB7B3512E}"/>
            </c:ext>
          </c:extLst>
        </c:ser>
        <c:ser>
          <c:idx val="2"/>
          <c:order val="2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'4B'!$A$3:$A$6</c:f>
              <c:strCache>
                <c:ptCount val="4"/>
                <c:pt idx="0">
                  <c:v>PAO1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'4B'!$D$3:$D$6</c:f>
              <c:numCache>
                <c:formatCode>0.00</c:formatCode>
                <c:ptCount val="4"/>
                <c:pt idx="0">
                  <c:v>2.98</c:v>
                </c:pt>
                <c:pt idx="1">
                  <c:v>6.22</c:v>
                </c:pt>
                <c:pt idx="2">
                  <c:v>1.47</c:v>
                </c:pt>
                <c:pt idx="3">
                  <c:v>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70-4BBB-91FB-8EECB7B35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733032"/>
        <c:axId val="637736640"/>
      </c:lineChart>
      <c:catAx>
        <c:axId val="637733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736640"/>
        <c:crosses val="autoZero"/>
        <c:auto val="1"/>
        <c:lblAlgn val="ctr"/>
        <c:lblOffset val="100"/>
        <c:noMultiLvlLbl val="0"/>
      </c:catAx>
      <c:valAx>
        <c:axId val="637736640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7733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000" b="1">
                <a:solidFill>
                  <a:sysClr val="windowText" lastClr="000000"/>
                </a:solidFill>
              </a:rPr>
              <a:t>PAO1+DSF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'5B'!$E$2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'5B'!$A$3:$A$10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'5B'!$E$3:$E$10</c:f>
              <c:numCache>
                <c:formatCode>0.00</c:formatCode>
                <c:ptCount val="8"/>
                <c:pt idx="0">
                  <c:v>-5.5276515198711111</c:v>
                </c:pt>
                <c:pt idx="1">
                  <c:v>-5.9243902091462708</c:v>
                </c:pt>
                <c:pt idx="2">
                  <c:v>8.7745998375570036</c:v>
                </c:pt>
                <c:pt idx="3">
                  <c:v>-5.2780316430915715</c:v>
                </c:pt>
                <c:pt idx="4">
                  <c:v>5.2780316430915653</c:v>
                </c:pt>
                <c:pt idx="5">
                  <c:v>4.189176491282506</c:v>
                </c:pt>
                <c:pt idx="6">
                  <c:v>4.2870938501451761</c:v>
                </c:pt>
                <c:pt idx="7">
                  <c:v>-4.5947934199881377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73-453D-ABF6-3B2CA80A1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0952152"/>
        <c:axId val="690964616"/>
      </c:barChart>
      <c:lineChart>
        <c:grouping val="standard"/>
        <c:varyColors val="0"/>
        <c:ser>
          <c:idx val="0"/>
          <c:order val="0"/>
          <c:tx>
            <c:strRef>
              <c:f>'5B'!$B$2</c:f>
              <c:strCache>
                <c:ptCount val="1"/>
                <c:pt idx="0">
                  <c:v>Rep1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'5B'!$A$3:$A$10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'5B'!$B$3:$B$10</c:f>
              <c:numCache>
                <c:formatCode>0.00</c:formatCode>
                <c:ptCount val="8"/>
                <c:pt idx="0">
                  <c:v>-6.0628662660415973</c:v>
                </c:pt>
                <c:pt idx="1">
                  <c:v>-6.0628662660415831</c:v>
                </c:pt>
                <c:pt idx="2">
                  <c:v>7.4642639322944708</c:v>
                </c:pt>
                <c:pt idx="3">
                  <c:v>-6.9644045063689788</c:v>
                </c:pt>
                <c:pt idx="4">
                  <c:v>4.924577653379667</c:v>
                </c:pt>
                <c:pt idx="5">
                  <c:v>4</c:v>
                </c:pt>
                <c:pt idx="6">
                  <c:v>3.7321319661472261</c:v>
                </c:pt>
                <c:pt idx="7">
                  <c:v>-4.2870938501451654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73-453D-ABF6-3B2CA80A18CA}"/>
            </c:ext>
          </c:extLst>
        </c:ser>
        <c:ser>
          <c:idx val="1"/>
          <c:order val="1"/>
          <c:tx>
            <c:strRef>
              <c:f>'5B'!$C$2</c:f>
              <c:strCache>
                <c:ptCount val="1"/>
                <c:pt idx="0">
                  <c:v>Rep2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'5B'!$A$3:$A$10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'5B'!$C$3:$C$10</c:f>
              <c:numCache>
                <c:formatCode>0.00</c:formatCode>
                <c:ptCount val="8"/>
                <c:pt idx="0">
                  <c:v>-5.2780316430915715</c:v>
                </c:pt>
                <c:pt idx="1">
                  <c:v>-6.4980191708498802</c:v>
                </c:pt>
                <c:pt idx="2">
                  <c:v>8.5741877002903326</c:v>
                </c:pt>
                <c:pt idx="3">
                  <c:v>-3.4822022531844978</c:v>
                </c:pt>
                <c:pt idx="4">
                  <c:v>6.0628662660415831</c:v>
                </c:pt>
                <c:pt idx="5">
                  <c:v>4.5947934199881377</c:v>
                </c:pt>
                <c:pt idx="6">
                  <c:v>4.5947934199881377</c:v>
                </c:pt>
                <c:pt idx="7">
                  <c:v>-4.5947934199881377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73-453D-ABF6-3B2CA80A18CA}"/>
            </c:ext>
          </c:extLst>
        </c:ser>
        <c:ser>
          <c:idx val="2"/>
          <c:order val="2"/>
          <c:tx>
            <c:strRef>
              <c:f>'5B'!$D$2</c:f>
              <c:strCache>
                <c:ptCount val="1"/>
                <c:pt idx="0">
                  <c:v>Rep3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'5B'!$A$3:$A$10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'5B'!$D$3:$D$10</c:f>
              <c:numCache>
                <c:formatCode>0.00</c:formatCode>
                <c:ptCount val="8"/>
                <c:pt idx="0">
                  <c:v>-5.2780316430915715</c:v>
                </c:pt>
                <c:pt idx="1">
                  <c:v>-5.2780316430915715</c:v>
                </c:pt>
                <c:pt idx="2">
                  <c:v>10.556063286183166</c:v>
                </c:pt>
                <c:pt idx="3">
                  <c:v>-6.0628662660415973</c:v>
                </c:pt>
                <c:pt idx="4">
                  <c:v>4.924577653379667</c:v>
                </c:pt>
                <c:pt idx="5">
                  <c:v>4.0000000000000053</c:v>
                </c:pt>
                <c:pt idx="6">
                  <c:v>4.5947934199881493</c:v>
                </c:pt>
                <c:pt idx="7">
                  <c:v>-4.9245776533796555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73-453D-ABF6-3B2CA80A1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52152"/>
        <c:axId val="690964616"/>
      </c:lineChart>
      <c:catAx>
        <c:axId val="69095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64616"/>
        <c:crosses val="autoZero"/>
        <c:auto val="1"/>
        <c:lblAlgn val="ctr"/>
        <c:lblOffset val="100"/>
        <c:noMultiLvlLbl val="0"/>
      </c:catAx>
      <c:valAx>
        <c:axId val="69096461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5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000" b="1">
                <a:solidFill>
                  <a:sysClr val="windowText" lastClr="000000"/>
                </a:solidFill>
              </a:rPr>
              <a:t>PAO1+DSF+C23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'5B'!$J$2</c:f>
              <c:strCache>
                <c:ptCount val="1"/>
                <c:pt idx="0">
                  <c:v>Average2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'5B'!$F$3:$F$10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'5B'!$J$3:$J$10</c:f>
              <c:numCache>
                <c:formatCode>0.00</c:formatCode>
                <c:ptCount val="8"/>
                <c:pt idx="0">
                  <c:v>-1.9543199368684896</c:v>
                </c:pt>
                <c:pt idx="1">
                  <c:v>1.3195079107728962</c:v>
                </c:pt>
                <c:pt idx="2">
                  <c:v>1.7013343219017103</c:v>
                </c:pt>
                <c:pt idx="3">
                  <c:v>1.2311444133449139</c:v>
                </c:pt>
                <c:pt idx="4">
                  <c:v>2.1936499593892456</c:v>
                </c:pt>
                <c:pt idx="5">
                  <c:v>1.954319936868492</c:v>
                </c:pt>
                <c:pt idx="6">
                  <c:v>1.4142135623730934</c:v>
                </c:pt>
                <c:pt idx="7">
                  <c:v>3.1022895236674679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86-4788-957D-082C71D1F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0952152"/>
        <c:axId val="690964616"/>
      </c:barChart>
      <c:lineChart>
        <c:grouping val="standard"/>
        <c:varyColors val="0"/>
        <c:ser>
          <c:idx val="0"/>
          <c:order val="0"/>
          <c:tx>
            <c:strRef>
              <c:f>'5B'!$G$2</c:f>
              <c:strCache>
                <c:ptCount val="1"/>
                <c:pt idx="0">
                  <c:v>Rep2-1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'5B'!$F$3:$F$10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'5B'!$G$3:$G$10</c:f>
              <c:numCache>
                <c:formatCode>0.00</c:formatCode>
                <c:ptCount val="8"/>
                <c:pt idx="0">
                  <c:v>-2.4622888266898308</c:v>
                </c:pt>
                <c:pt idx="1">
                  <c:v>1.2311444133449183</c:v>
                </c:pt>
                <c:pt idx="2">
                  <c:v>1.6245047927124723</c:v>
                </c:pt>
                <c:pt idx="3">
                  <c:v>1</c:v>
                </c:pt>
                <c:pt idx="4">
                  <c:v>2</c:v>
                </c:pt>
                <c:pt idx="5">
                  <c:v>1.8660659830736153</c:v>
                </c:pt>
                <c:pt idx="6">
                  <c:v>1.2311444133449154</c:v>
                </c:pt>
                <c:pt idx="7">
                  <c:v>2.4622888266898366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86-4788-957D-082C71D1FA89}"/>
            </c:ext>
          </c:extLst>
        </c:ser>
        <c:ser>
          <c:idx val="1"/>
          <c:order val="1"/>
          <c:tx>
            <c:strRef>
              <c:f>'5B'!$H$2</c:f>
              <c:strCache>
                <c:ptCount val="1"/>
                <c:pt idx="0">
                  <c:v>Rep2-2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'5B'!$F$3:$F$10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'5B'!$H$3:$H$10</c:f>
              <c:numCache>
                <c:formatCode>0.00</c:formatCode>
                <c:ptCount val="8"/>
                <c:pt idx="0">
                  <c:v>-2</c:v>
                </c:pt>
                <c:pt idx="1">
                  <c:v>1.231144413344917</c:v>
                </c:pt>
                <c:pt idx="2">
                  <c:v>1.6245047927124703</c:v>
                </c:pt>
                <c:pt idx="3">
                  <c:v>1.2311444133449139</c:v>
                </c:pt>
                <c:pt idx="4">
                  <c:v>1.8660659830736128</c:v>
                </c:pt>
                <c:pt idx="5">
                  <c:v>1.8660659830736128</c:v>
                </c:pt>
                <c:pt idx="6">
                  <c:v>1.4142135623730934</c:v>
                </c:pt>
                <c:pt idx="7">
                  <c:v>2.4622888266898335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86-4788-957D-082C71D1FA89}"/>
            </c:ext>
          </c:extLst>
        </c:ser>
        <c:ser>
          <c:idx val="2"/>
          <c:order val="2"/>
          <c:tx>
            <c:strRef>
              <c:f>'5B'!$I$2</c:f>
              <c:strCache>
                <c:ptCount val="1"/>
                <c:pt idx="0">
                  <c:v>Rep2-3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'5B'!$F$3:$F$10</c:f>
              <c:strCache>
                <c:ptCount val="8"/>
                <c:pt idx="0">
                  <c:v>PA0524</c:v>
                </c:pt>
                <c:pt idx="1">
                  <c:v>PA1709</c:v>
                </c:pt>
                <c:pt idx="2">
                  <c:v>PA2659</c:v>
                </c:pt>
                <c:pt idx="3">
                  <c:v>PA3876</c:v>
                </c:pt>
                <c:pt idx="4">
                  <c:v>PA4774</c:v>
                </c:pt>
                <c:pt idx="5">
                  <c:v>PA4776</c:v>
                </c:pt>
                <c:pt idx="6">
                  <c:v>PA4777</c:v>
                </c:pt>
                <c:pt idx="7">
                  <c:v>PA3841</c:v>
                </c:pt>
              </c:strCache>
            </c:strRef>
          </c:cat>
          <c:val>
            <c:numRef>
              <c:f>'5B'!$I$3:$I$10</c:f>
              <c:numCache>
                <c:formatCode>0.00</c:formatCode>
                <c:ptCount val="8"/>
                <c:pt idx="0">
                  <c:v>-1.5157165665103993</c:v>
                </c:pt>
                <c:pt idx="1">
                  <c:v>1.5157165665103995</c:v>
                </c:pt>
                <c:pt idx="2">
                  <c:v>1.8660659830736175</c:v>
                </c:pt>
                <c:pt idx="3">
                  <c:v>1.5157165665103958</c:v>
                </c:pt>
                <c:pt idx="4">
                  <c:v>2.8284271247461898</c:v>
                </c:pt>
                <c:pt idx="5">
                  <c:v>2.1435469250725885</c:v>
                </c:pt>
                <c:pt idx="6">
                  <c:v>1.6245047927124743</c:v>
                </c:pt>
                <c:pt idx="7">
                  <c:v>4.924577653379667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86-4788-957D-082C71D1F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52152"/>
        <c:axId val="690964616"/>
      </c:lineChart>
      <c:catAx>
        <c:axId val="69095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64616"/>
        <c:crosses val="autoZero"/>
        <c:auto val="1"/>
        <c:lblAlgn val="ctr"/>
        <c:lblOffset val="100"/>
        <c:noMultiLvlLbl val="0"/>
      </c:catAx>
      <c:valAx>
        <c:axId val="690964616"/>
        <c:scaling>
          <c:orientation val="minMax"/>
          <c:max val="12"/>
          <c:min val="-8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5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000" b="1">
                <a:solidFill>
                  <a:sysClr val="windowText" lastClr="000000"/>
                </a:solidFill>
              </a:rPr>
              <a:t>DSF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'6B'!$E$2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'6B'!$A$3:$A$9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'6B'!$E$3:$E$9</c:f>
              <c:numCache>
                <c:formatCode>0.0</c:formatCode>
                <c:ptCount val="7"/>
                <c:pt idx="0">
                  <c:v>7.8172797474739477</c:v>
                </c:pt>
                <c:pt idx="1">
                  <c:v>6.3496042078727788</c:v>
                </c:pt>
                <c:pt idx="2">
                  <c:v>5.5276515198711049</c:v>
                </c:pt>
                <c:pt idx="3">
                  <c:v>3.4822022531844894</c:v>
                </c:pt>
                <c:pt idx="4">
                  <c:v>2.4622888266898277</c:v>
                </c:pt>
                <c:pt idx="5">
                  <c:v>3.9999999999999947</c:v>
                </c:pt>
                <c:pt idx="6">
                  <c:v>8.3783529825650227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9B-4AA6-B928-6FF8DCC64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0952152"/>
        <c:axId val="690964616"/>
      </c:barChart>
      <c:lineChart>
        <c:grouping val="standard"/>
        <c:varyColors val="0"/>
        <c:ser>
          <c:idx val="0"/>
          <c:order val="0"/>
          <c:tx>
            <c:strRef>
              <c:f>'6B'!$B$2</c:f>
              <c:strCache>
                <c:ptCount val="1"/>
                <c:pt idx="0">
                  <c:v>Rep1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'6B'!$A$3:$A$9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'6B'!$B$3:$B$9</c:f>
              <c:numCache>
                <c:formatCode>0.0</c:formatCode>
                <c:ptCount val="7"/>
                <c:pt idx="0">
                  <c:v>10.556063286183157</c:v>
                </c:pt>
                <c:pt idx="1">
                  <c:v>7.4642639322944513</c:v>
                </c:pt>
                <c:pt idx="2">
                  <c:v>5.2780316430915715</c:v>
                </c:pt>
                <c:pt idx="3">
                  <c:v>3.2490095854249406</c:v>
                </c:pt>
                <c:pt idx="4">
                  <c:v>2.4622888266898335</c:v>
                </c:pt>
                <c:pt idx="5">
                  <c:v>4.5947934199881377</c:v>
                </c:pt>
                <c:pt idx="6">
                  <c:v>8.5741877002903522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9B-4AA6-B928-6FF8DCC64ACC}"/>
            </c:ext>
          </c:extLst>
        </c:ser>
        <c:ser>
          <c:idx val="1"/>
          <c:order val="1"/>
          <c:tx>
            <c:strRef>
              <c:f>'6B'!$C$2</c:f>
              <c:strCache>
                <c:ptCount val="1"/>
                <c:pt idx="0">
                  <c:v>Rep2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'6B'!$A$3:$A$9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'6B'!$C$3:$C$9</c:f>
              <c:numCache>
                <c:formatCode>0.0</c:formatCode>
                <c:ptCount val="7"/>
                <c:pt idx="0">
                  <c:v>6.4980191708498802</c:v>
                </c:pt>
                <c:pt idx="1">
                  <c:v>6.4980191708498802</c:v>
                </c:pt>
                <c:pt idx="2">
                  <c:v>6.4980191708498802</c:v>
                </c:pt>
                <c:pt idx="3">
                  <c:v>3.0314331330207951</c:v>
                </c:pt>
                <c:pt idx="4">
                  <c:v>2.1435469250725858</c:v>
                </c:pt>
                <c:pt idx="5">
                  <c:v>3.4822022531844978</c:v>
                </c:pt>
                <c:pt idx="6">
                  <c:v>9.1895868399762861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9B-4AA6-B928-6FF8DCC64ACC}"/>
            </c:ext>
          </c:extLst>
        </c:ser>
        <c:ser>
          <c:idx val="2"/>
          <c:order val="2"/>
          <c:tx>
            <c:strRef>
              <c:f>'6B'!$D$2</c:f>
              <c:strCache>
                <c:ptCount val="1"/>
                <c:pt idx="0">
                  <c:v>Rep3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'6B'!$A$3:$A$9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'6B'!$D$3:$D$9</c:f>
              <c:numCache>
                <c:formatCode>0.0</c:formatCode>
                <c:ptCount val="7"/>
                <c:pt idx="0">
                  <c:v>6.9644045063689966</c:v>
                </c:pt>
                <c:pt idx="1">
                  <c:v>5.2780316430915715</c:v>
                </c:pt>
                <c:pt idx="2">
                  <c:v>4.9245776533796617</c:v>
                </c:pt>
                <c:pt idx="3">
                  <c:v>4.2870938501451716</c:v>
                </c:pt>
                <c:pt idx="4">
                  <c:v>2.8284271247461867</c:v>
                </c:pt>
                <c:pt idx="5">
                  <c:v>3.9999999999999947</c:v>
                </c:pt>
                <c:pt idx="6">
                  <c:v>7.4642639322944513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9B-4AA6-B928-6FF8DCC64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52152"/>
        <c:axId val="690964616"/>
      </c:lineChart>
      <c:catAx>
        <c:axId val="69095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64616"/>
        <c:crosses val="autoZero"/>
        <c:auto val="1"/>
        <c:lblAlgn val="ctr"/>
        <c:lblOffset val="100"/>
        <c:noMultiLvlLbl val="0"/>
      </c:catAx>
      <c:valAx>
        <c:axId val="69096461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5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000" b="1">
                <a:solidFill>
                  <a:sysClr val="windowText" lastClr="000000"/>
                </a:solidFill>
              </a:rPr>
              <a:t>C23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'6B'!$J$2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'6B'!$F$3:$F$9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'6B'!$J$3:$J$9</c:f>
              <c:numCache>
                <c:formatCode>0.0</c:formatCode>
                <c:ptCount val="7"/>
                <c:pt idx="0">
                  <c:v>1.7411011265922447</c:v>
                </c:pt>
                <c:pt idx="1">
                  <c:v>4.8121001443284639</c:v>
                </c:pt>
                <c:pt idx="2">
                  <c:v>1.5874010519682027</c:v>
                </c:pt>
                <c:pt idx="3">
                  <c:v>1.8660659830736106</c:v>
                </c:pt>
                <c:pt idx="4">
                  <c:v>2.193649959389254</c:v>
                </c:pt>
                <c:pt idx="5">
                  <c:v>1.3503499461681885</c:v>
                </c:pt>
                <c:pt idx="6">
                  <c:v>1.5157165665103995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2-48E3-A8CA-7945AA369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0952152"/>
        <c:axId val="690964616"/>
      </c:barChart>
      <c:lineChart>
        <c:grouping val="standard"/>
        <c:varyColors val="0"/>
        <c:ser>
          <c:idx val="0"/>
          <c:order val="0"/>
          <c:tx>
            <c:strRef>
              <c:f>'6B'!$G$2</c:f>
              <c:strCache>
                <c:ptCount val="1"/>
                <c:pt idx="0">
                  <c:v>Rep1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'6B'!$F$3:$F$9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'6B'!$G$3:$G$9</c:f>
              <c:numCache>
                <c:formatCode>0.0</c:formatCode>
                <c:ptCount val="7"/>
                <c:pt idx="0">
                  <c:v>1.4142135623730934</c:v>
                </c:pt>
                <c:pt idx="1">
                  <c:v>4.9245776533796617</c:v>
                </c:pt>
                <c:pt idx="2">
                  <c:v>1.8660659830736128</c:v>
                </c:pt>
                <c:pt idx="3">
                  <c:v>1.8660659830736153</c:v>
                </c:pt>
                <c:pt idx="4">
                  <c:v>1.7411011265922491</c:v>
                </c:pt>
                <c:pt idx="5">
                  <c:v>1.1486983549970344</c:v>
                </c:pt>
                <c:pt idx="6">
                  <c:v>1.3195079107728962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C2-48E3-A8CA-7945AA3696DB}"/>
            </c:ext>
          </c:extLst>
        </c:ser>
        <c:ser>
          <c:idx val="1"/>
          <c:order val="1"/>
          <c:tx>
            <c:strRef>
              <c:f>'6B'!$H$2</c:f>
              <c:strCache>
                <c:ptCount val="1"/>
                <c:pt idx="0">
                  <c:v>Rep2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'6B'!$F$3:$F$9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'6B'!$H$3:$H$9</c:f>
              <c:numCache>
                <c:formatCode>0.0</c:formatCode>
                <c:ptCount val="7"/>
                <c:pt idx="0">
                  <c:v>1.5157165665103978</c:v>
                </c:pt>
                <c:pt idx="1">
                  <c:v>3.7321319661472301</c:v>
                </c:pt>
                <c:pt idx="2">
                  <c:v>1.3195079107728946</c:v>
                </c:pt>
                <c:pt idx="3">
                  <c:v>1.3195079107728929</c:v>
                </c:pt>
                <c:pt idx="4">
                  <c:v>1.8660659830736153</c:v>
                </c:pt>
                <c:pt idx="5">
                  <c:v>1.1486983549970358</c:v>
                </c:pt>
                <c:pt idx="6">
                  <c:v>2.1435469250725858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C2-48E3-A8CA-7945AA3696DB}"/>
            </c:ext>
          </c:extLst>
        </c:ser>
        <c:ser>
          <c:idx val="2"/>
          <c:order val="2"/>
          <c:tx>
            <c:strRef>
              <c:f>'6B'!$I$2</c:f>
              <c:strCache>
                <c:ptCount val="1"/>
                <c:pt idx="0">
                  <c:v>Rep3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'6B'!$F$3:$F$9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'6B'!$I$3:$I$9</c:f>
              <c:numCache>
                <c:formatCode>0.0</c:formatCode>
                <c:ptCount val="7"/>
                <c:pt idx="0">
                  <c:v>2.4622888266898308</c:v>
                </c:pt>
                <c:pt idx="1">
                  <c:v>6.0628662660415911</c:v>
                </c:pt>
                <c:pt idx="2">
                  <c:v>1.6245047927124703</c:v>
                </c:pt>
                <c:pt idx="3">
                  <c:v>2.6390158215457857</c:v>
                </c:pt>
                <c:pt idx="4">
                  <c:v>3.2490095854249406</c:v>
                </c:pt>
                <c:pt idx="5">
                  <c:v>1.8660659830736128</c:v>
                </c:pt>
                <c:pt idx="6">
                  <c:v>1.2311444133449154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C2-48E3-A8CA-7945AA369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52152"/>
        <c:axId val="690964616"/>
      </c:lineChart>
      <c:catAx>
        <c:axId val="69095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64616"/>
        <c:crosses val="autoZero"/>
        <c:auto val="1"/>
        <c:lblAlgn val="ctr"/>
        <c:lblOffset val="100"/>
        <c:noMultiLvlLbl val="0"/>
      </c:catAx>
      <c:valAx>
        <c:axId val="690964616"/>
        <c:scaling>
          <c:orientation val="minMax"/>
          <c:max val="12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5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GB" sz="1000" b="1">
                <a:solidFill>
                  <a:sysClr val="windowText" lastClr="000000"/>
                </a:solidFill>
              </a:rPr>
              <a:t>DSF+C23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'6B'!$O$2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'6B'!$K$3:$K$9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'6B'!$O$3:$O$9</c:f>
              <c:numCache>
                <c:formatCode>0.0</c:formatCode>
                <c:ptCount val="7"/>
                <c:pt idx="0">
                  <c:v>1.2030250360821129</c:v>
                </c:pt>
                <c:pt idx="1">
                  <c:v>6.8053372876068323</c:v>
                </c:pt>
                <c:pt idx="2">
                  <c:v>2.0945882456412583</c:v>
                </c:pt>
                <c:pt idx="3">
                  <c:v>1.5511447618337342</c:v>
                </c:pt>
                <c:pt idx="4">
                  <c:v>1.1224620483093739</c:v>
                </c:pt>
                <c:pt idx="5">
                  <c:v>1.4810975522865639</c:v>
                </c:pt>
                <c:pt idx="6">
                  <c:v>1.9543199368684945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61-46D1-BED4-E8B3DA8C6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90952152"/>
        <c:axId val="690964616"/>
      </c:barChart>
      <c:lineChart>
        <c:grouping val="standard"/>
        <c:varyColors val="0"/>
        <c:ser>
          <c:idx val="0"/>
          <c:order val="0"/>
          <c:tx>
            <c:strRef>
              <c:f>'6B'!$L$2</c:f>
              <c:strCache>
                <c:ptCount val="1"/>
                <c:pt idx="0">
                  <c:v>Rep1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'6B'!$K$3:$K$9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'6B'!$L$3:$L$9</c:f>
              <c:numCache>
                <c:formatCode>0.0</c:formatCode>
                <c:ptCount val="7"/>
                <c:pt idx="0">
                  <c:v>1.231144413344917</c:v>
                </c:pt>
                <c:pt idx="1">
                  <c:v>7.4642639322944611</c:v>
                </c:pt>
                <c:pt idx="2">
                  <c:v>2</c:v>
                </c:pt>
                <c:pt idx="3">
                  <c:v>2.4622888266898335</c:v>
                </c:pt>
                <c:pt idx="4">
                  <c:v>0.93303299153680652</c:v>
                </c:pt>
                <c:pt idx="5">
                  <c:v>0.52375608616363201</c:v>
                </c:pt>
                <c:pt idx="6">
                  <c:v>1.4142135623730951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61-46D1-BED4-E8B3DA8C6A94}"/>
            </c:ext>
          </c:extLst>
        </c:ser>
        <c:ser>
          <c:idx val="1"/>
          <c:order val="1"/>
          <c:tx>
            <c:strRef>
              <c:f>'6B'!$M$2</c:f>
              <c:strCache>
                <c:ptCount val="1"/>
                <c:pt idx="0">
                  <c:v>Rep2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'6B'!$K$3:$K$9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'6B'!$M$3:$M$9</c:f>
              <c:numCache>
                <c:formatCode>0.0</c:formatCode>
                <c:ptCount val="7"/>
                <c:pt idx="0">
                  <c:v>0.70710678118654746</c:v>
                </c:pt>
                <c:pt idx="1">
                  <c:v>5.6568542494923806</c:v>
                </c:pt>
                <c:pt idx="2">
                  <c:v>1.8660659830736153</c:v>
                </c:pt>
                <c:pt idx="3">
                  <c:v>1.0717734625362929</c:v>
                </c:pt>
                <c:pt idx="4">
                  <c:v>1.0000000000000013</c:v>
                </c:pt>
                <c:pt idx="5">
                  <c:v>0.49999999999999956</c:v>
                </c:pt>
                <c:pt idx="6">
                  <c:v>2.4622888266898335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61-46D1-BED4-E8B3DA8C6A94}"/>
            </c:ext>
          </c:extLst>
        </c:ser>
        <c:ser>
          <c:idx val="2"/>
          <c:order val="2"/>
          <c:tx>
            <c:strRef>
              <c:f>'6B'!$N$2</c:f>
              <c:strCache>
                <c:ptCount val="1"/>
                <c:pt idx="0">
                  <c:v>Rep3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'6B'!$K$3:$K$9</c:f>
              <c:strCache>
                <c:ptCount val="7"/>
                <c:pt idx="0">
                  <c:v>PAO1</c:v>
                </c:pt>
                <c:pt idx="1">
                  <c:v>PA1396</c:v>
                </c:pt>
                <c:pt idx="2">
                  <c:v>CF3</c:v>
                </c:pt>
                <c:pt idx="3">
                  <c:v>CF9</c:v>
                </c:pt>
                <c:pt idx="4">
                  <c:v>CF14</c:v>
                </c:pt>
                <c:pt idx="5">
                  <c:v>CF21</c:v>
                </c:pt>
                <c:pt idx="6">
                  <c:v>CF22</c:v>
                </c:pt>
              </c:strCache>
            </c:strRef>
          </c:cat>
          <c:val>
            <c:numRef>
              <c:f>'6B'!$N$3:$N$9</c:f>
              <c:numCache>
                <c:formatCode>0.0</c:formatCode>
                <c:ptCount val="7"/>
                <c:pt idx="0">
                  <c:v>2</c:v>
                </c:pt>
                <c:pt idx="1">
                  <c:v>7.4642639322944611</c:v>
                </c:pt>
                <c:pt idx="2">
                  <c:v>2.4622888266898308</c:v>
                </c:pt>
                <c:pt idx="3">
                  <c:v>1.4142135623730951</c:v>
                </c:pt>
                <c:pt idx="4">
                  <c:v>1.5157165665103978</c:v>
                </c:pt>
                <c:pt idx="5">
                  <c:v>0.34972272085483341</c:v>
                </c:pt>
                <c:pt idx="6">
                  <c:v>2.1435469250725832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61-46D1-BED4-E8B3DA8C6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52152"/>
        <c:axId val="690964616"/>
      </c:lineChart>
      <c:catAx>
        <c:axId val="69095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64616"/>
        <c:crosses val="autoZero"/>
        <c:auto val="1"/>
        <c:lblAlgn val="ctr"/>
        <c:lblOffset val="100"/>
        <c:noMultiLvlLbl val="0"/>
      </c:catAx>
      <c:valAx>
        <c:axId val="690964616"/>
        <c:scaling>
          <c:orientation val="minMax"/>
          <c:max val="12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095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31714785651794"/>
          <c:y val="6.4814814814814811E-2"/>
          <c:w val="0.83390507436570427"/>
          <c:h val="0.8416746864975212"/>
        </c:manualLayout>
      </c:layout>
      <c:barChart>
        <c:barDir val="col"/>
        <c:grouping val="clustered"/>
        <c:varyColors val="0"/>
        <c:ser>
          <c:idx val="6"/>
          <c:order val="6"/>
          <c:tx>
            <c:strRef>
              <c:f>'S5-a'!$H$2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'S5-a'!$I$3:$I$6</c:f>
                <c:numCache>
                  <c:formatCode>General</c:formatCode>
                  <c:ptCount val="4"/>
                  <c:pt idx="0">
                    <c:v>10028.293307770105</c:v>
                  </c:pt>
                  <c:pt idx="1">
                    <c:v>40426.064199556531</c:v>
                  </c:pt>
                  <c:pt idx="2">
                    <c:v>50050.974016496424</c:v>
                  </c:pt>
                  <c:pt idx="3">
                    <c:v>89965.919473246453</c:v>
                  </c:pt>
                </c:numCache>
              </c:numRef>
            </c:plus>
            <c:minus>
              <c:numRef>
                <c:f>'S5-a'!$I$3:$I$6</c:f>
                <c:numCache>
                  <c:formatCode>General</c:formatCode>
                  <c:ptCount val="4"/>
                  <c:pt idx="0">
                    <c:v>10028.293307770105</c:v>
                  </c:pt>
                  <c:pt idx="1">
                    <c:v>40426.064199556531</c:v>
                  </c:pt>
                  <c:pt idx="2">
                    <c:v>50050.974016496424</c:v>
                  </c:pt>
                  <c:pt idx="3">
                    <c:v>89965.919473246453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'S5-a'!$A$3:$A$6</c:f>
              <c:strCache>
                <c:ptCount val="4"/>
                <c:pt idx="0">
                  <c:v>PAO1</c:v>
                </c:pt>
                <c:pt idx="1">
                  <c:v>PA1396</c:v>
                </c:pt>
                <c:pt idx="2">
                  <c:v>PA1396+DSF</c:v>
                </c:pt>
                <c:pt idx="3">
                  <c:v>PA1396+C23</c:v>
                </c:pt>
              </c:strCache>
            </c:strRef>
          </c:cat>
          <c:val>
            <c:numRef>
              <c:f>'S5-a'!$H$3:$H$6</c:f>
              <c:numCache>
                <c:formatCode>0.00E+00</c:formatCode>
                <c:ptCount val="4"/>
                <c:pt idx="0">
                  <c:v>9992166.666666666</c:v>
                </c:pt>
                <c:pt idx="1">
                  <c:v>39975666.666666664</c:v>
                </c:pt>
                <c:pt idx="2">
                  <c:v>29967500</c:v>
                </c:pt>
                <c:pt idx="3">
                  <c:v>28016333.333333332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97-4BE3-8D14-8849198BA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34574216"/>
        <c:axId val="634568640"/>
      </c:barChart>
      <c:lineChart>
        <c:grouping val="standard"/>
        <c:varyColors val="0"/>
        <c:ser>
          <c:idx val="0"/>
          <c:order val="0"/>
          <c:tx>
            <c:strRef>
              <c:f>'S5-a'!$B$2</c:f>
              <c:strCache>
                <c:ptCount val="1"/>
                <c:pt idx="0">
                  <c:v>Rep1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'S5-a'!$A$3:$A$6</c:f>
              <c:strCache>
                <c:ptCount val="4"/>
                <c:pt idx="0">
                  <c:v>PAO1</c:v>
                </c:pt>
                <c:pt idx="1">
                  <c:v>PA1396</c:v>
                </c:pt>
                <c:pt idx="2">
                  <c:v>PA1396+DSF</c:v>
                </c:pt>
                <c:pt idx="3">
                  <c:v>PA1396+C23</c:v>
                </c:pt>
              </c:strCache>
            </c:strRef>
          </c:cat>
          <c:val>
            <c:numRef>
              <c:f>'S5-a'!$B$3:$B$6</c:f>
              <c:numCache>
                <c:formatCode>0.0E+00</c:formatCode>
                <c:ptCount val="4"/>
                <c:pt idx="0">
                  <c:v>10002000</c:v>
                </c:pt>
                <c:pt idx="1">
                  <c:v>40002000</c:v>
                </c:pt>
                <c:pt idx="2">
                  <c:v>30004000</c:v>
                </c:pt>
                <c:pt idx="3">
                  <c:v>28074000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97-4BE3-8D14-8849198BAF2B}"/>
            </c:ext>
          </c:extLst>
        </c:ser>
        <c:ser>
          <c:idx val="1"/>
          <c:order val="1"/>
          <c:tx>
            <c:strRef>
              <c:f>'S5-a'!$C$2</c:f>
              <c:strCache>
                <c:ptCount val="1"/>
                <c:pt idx="0">
                  <c:v>Rep2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'S5-a'!$A$3:$A$6</c:f>
              <c:strCache>
                <c:ptCount val="4"/>
                <c:pt idx="0">
                  <c:v>PAO1</c:v>
                </c:pt>
                <c:pt idx="1">
                  <c:v>PA1396</c:v>
                </c:pt>
                <c:pt idx="2">
                  <c:v>PA1396+DSF</c:v>
                </c:pt>
                <c:pt idx="3">
                  <c:v>PA1396+C23</c:v>
                </c:pt>
              </c:strCache>
            </c:strRef>
          </c:cat>
          <c:val>
            <c:numRef>
              <c:f>'S5-a'!$C$3:$C$6</c:f>
              <c:numCache>
                <c:formatCode>0.0E+00</c:formatCode>
                <c:ptCount val="4"/>
                <c:pt idx="0">
                  <c:v>9984000</c:v>
                </c:pt>
                <c:pt idx="1">
                  <c:v>40001000</c:v>
                </c:pt>
                <c:pt idx="2">
                  <c:v>29951000</c:v>
                </c:pt>
                <c:pt idx="3">
                  <c:v>27991000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97-4BE3-8D14-8849198BAF2B}"/>
            </c:ext>
          </c:extLst>
        </c:ser>
        <c:ser>
          <c:idx val="2"/>
          <c:order val="2"/>
          <c:tx>
            <c:strRef>
              <c:f>'S5-a'!$D$2</c:f>
              <c:strCache>
                <c:ptCount val="1"/>
                <c:pt idx="0">
                  <c:v>Rep3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'S5-a'!$A$3:$A$6</c:f>
              <c:strCache>
                <c:ptCount val="4"/>
                <c:pt idx="0">
                  <c:v>PAO1</c:v>
                </c:pt>
                <c:pt idx="1">
                  <c:v>PA1396</c:v>
                </c:pt>
                <c:pt idx="2">
                  <c:v>PA1396+DSF</c:v>
                </c:pt>
                <c:pt idx="3">
                  <c:v>PA1396+C23</c:v>
                </c:pt>
              </c:strCache>
            </c:strRef>
          </c:cat>
          <c:val>
            <c:numRef>
              <c:f>'S5-a'!$D$3:$D$6</c:f>
              <c:numCache>
                <c:formatCode>0.0E+00</c:formatCode>
                <c:ptCount val="4"/>
                <c:pt idx="0">
                  <c:v>9992000</c:v>
                </c:pt>
                <c:pt idx="1">
                  <c:v>39975000</c:v>
                </c:pt>
                <c:pt idx="2">
                  <c:v>29876000</c:v>
                </c:pt>
                <c:pt idx="3">
                  <c:v>28081000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97-4BE3-8D14-8849198BAF2B}"/>
            </c:ext>
          </c:extLst>
        </c:ser>
        <c:ser>
          <c:idx val="3"/>
          <c:order val="3"/>
          <c:tx>
            <c:strRef>
              <c:f>'S5-a'!$E$2</c:f>
              <c:strCache>
                <c:ptCount val="1"/>
                <c:pt idx="0">
                  <c:v>Rep4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'S5-a'!$A$3:$A$6</c:f>
              <c:strCache>
                <c:ptCount val="4"/>
                <c:pt idx="0">
                  <c:v>PAO1</c:v>
                </c:pt>
                <c:pt idx="1">
                  <c:v>PA1396</c:v>
                </c:pt>
                <c:pt idx="2">
                  <c:v>PA1396+DSF</c:v>
                </c:pt>
                <c:pt idx="3">
                  <c:v>PA1396+C23</c:v>
                </c:pt>
              </c:strCache>
            </c:strRef>
          </c:cat>
          <c:val>
            <c:numRef>
              <c:f>'S5-a'!$E$3:$E$6</c:f>
              <c:numCache>
                <c:formatCode>0.0E+00</c:formatCode>
                <c:ptCount val="4"/>
                <c:pt idx="0">
                  <c:v>9979000</c:v>
                </c:pt>
                <c:pt idx="1">
                  <c:v>40001000</c:v>
                </c:pt>
                <c:pt idx="2">
                  <c:v>30015000</c:v>
                </c:pt>
                <c:pt idx="3">
                  <c:v>27968000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97-4BE3-8D14-8849198BAF2B}"/>
            </c:ext>
          </c:extLst>
        </c:ser>
        <c:ser>
          <c:idx val="4"/>
          <c:order val="4"/>
          <c:tx>
            <c:strRef>
              <c:f>'S5-a'!$F$2</c:f>
              <c:strCache>
                <c:ptCount val="1"/>
                <c:pt idx="0">
                  <c:v>Rep5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'S5-a'!$A$3:$A$6</c:f>
              <c:strCache>
                <c:ptCount val="4"/>
                <c:pt idx="0">
                  <c:v>PAO1</c:v>
                </c:pt>
                <c:pt idx="1">
                  <c:v>PA1396</c:v>
                </c:pt>
                <c:pt idx="2">
                  <c:v>PA1396+DSF</c:v>
                </c:pt>
                <c:pt idx="3">
                  <c:v>PA1396+C23</c:v>
                </c:pt>
              </c:strCache>
            </c:strRef>
          </c:cat>
          <c:val>
            <c:numRef>
              <c:f>'S5-a'!$F$3:$F$6</c:f>
              <c:numCache>
                <c:formatCode>0.0E+00</c:formatCode>
                <c:ptCount val="4"/>
                <c:pt idx="0">
                  <c:v>9991000</c:v>
                </c:pt>
                <c:pt idx="1">
                  <c:v>39978000</c:v>
                </c:pt>
                <c:pt idx="2">
                  <c:v>29978000</c:v>
                </c:pt>
                <c:pt idx="3">
                  <c:v>28112000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97-4BE3-8D14-8849198BAF2B}"/>
            </c:ext>
          </c:extLst>
        </c:ser>
        <c:ser>
          <c:idx val="5"/>
          <c:order val="5"/>
          <c:tx>
            <c:strRef>
              <c:f>'S5-a'!$G$2</c:f>
              <c:strCache>
                <c:ptCount val="1"/>
                <c:pt idx="0">
                  <c:v>Rep6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'S5-a'!$A$3:$A$6</c:f>
              <c:strCache>
                <c:ptCount val="4"/>
                <c:pt idx="0">
                  <c:v>PAO1</c:v>
                </c:pt>
                <c:pt idx="1">
                  <c:v>PA1396</c:v>
                </c:pt>
                <c:pt idx="2">
                  <c:v>PA1396+DSF</c:v>
                </c:pt>
                <c:pt idx="3">
                  <c:v>PA1396+C23</c:v>
                </c:pt>
              </c:strCache>
            </c:strRef>
          </c:cat>
          <c:val>
            <c:numRef>
              <c:f>'S5-a'!$G$3:$G$6</c:f>
              <c:numCache>
                <c:formatCode>0.0E+00</c:formatCode>
                <c:ptCount val="4"/>
                <c:pt idx="0">
                  <c:v>10005000</c:v>
                </c:pt>
                <c:pt idx="1">
                  <c:v>39897000</c:v>
                </c:pt>
                <c:pt idx="2">
                  <c:v>29981000</c:v>
                </c:pt>
                <c:pt idx="3">
                  <c:v>27872000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197-4BE3-8D14-8849198BA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4574216"/>
        <c:axId val="634568640"/>
      </c:lineChart>
      <c:catAx>
        <c:axId val="63457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4568640"/>
        <c:crosses val="autoZero"/>
        <c:auto val="1"/>
        <c:lblAlgn val="ctr"/>
        <c:lblOffset val="100"/>
        <c:noMultiLvlLbl val="0"/>
      </c:catAx>
      <c:valAx>
        <c:axId val="634568640"/>
        <c:scaling>
          <c:logBase val="10"/>
          <c:orientation val="minMax"/>
        </c:scaling>
        <c:delete val="0"/>
        <c:axPos val="l"/>
        <c:numFmt formatCode="0.00E+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4574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'S5-b'!$E$2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'S5-b'!$F$3:$F$5</c:f>
                <c:numCache>
                  <c:formatCode>General</c:formatCode>
                  <c:ptCount val="3"/>
                  <c:pt idx="0">
                    <c:v>0.20663978319771789</c:v>
                  </c:pt>
                  <c:pt idx="1">
                    <c:v>0.20074859899884742</c:v>
                  </c:pt>
                  <c:pt idx="2">
                    <c:v>0.49689032995219384</c:v>
                  </c:pt>
                </c:numCache>
              </c:numRef>
            </c:plus>
            <c:minus>
              <c:numRef>
                <c:f>'S5-b'!$F$3:$F$5</c:f>
                <c:numCache>
                  <c:formatCode>General</c:formatCode>
                  <c:ptCount val="3"/>
                  <c:pt idx="0">
                    <c:v>0.20663978319771789</c:v>
                  </c:pt>
                  <c:pt idx="1">
                    <c:v>0.20074859899884742</c:v>
                  </c:pt>
                  <c:pt idx="2">
                    <c:v>0.49689032995219384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'S5-b'!$A$3:$A$5</c:f>
              <c:strCache>
                <c:ptCount val="3"/>
                <c:pt idx="0">
                  <c:v>PA1396</c:v>
                </c:pt>
                <c:pt idx="1">
                  <c:v>PA1396 + DSF</c:v>
                </c:pt>
                <c:pt idx="2">
                  <c:v>PA1396 + C23</c:v>
                </c:pt>
              </c:strCache>
            </c:strRef>
          </c:cat>
          <c:val>
            <c:numRef>
              <c:f>'S5-b'!$E$3:$E$5</c:f>
              <c:numCache>
                <c:formatCode>0.00</c:formatCode>
                <c:ptCount val="3"/>
                <c:pt idx="0">
                  <c:v>7.2</c:v>
                </c:pt>
                <c:pt idx="1">
                  <c:v>6.8999999999999995</c:v>
                </c:pt>
                <c:pt idx="2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84-475D-B1B5-640F2B55B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48830624"/>
        <c:axId val="648837184"/>
      </c:barChart>
      <c:lineChart>
        <c:grouping val="standard"/>
        <c:varyColors val="0"/>
        <c:ser>
          <c:idx val="0"/>
          <c:order val="0"/>
          <c:tx>
            <c:strRef>
              <c:f>'S5-b'!$B$2</c:f>
              <c:strCache>
                <c:ptCount val="1"/>
                <c:pt idx="0">
                  <c:v>Rep1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'S5-b'!$A$3:$A$5</c:f>
              <c:strCache>
                <c:ptCount val="3"/>
                <c:pt idx="0">
                  <c:v>PA1396</c:v>
                </c:pt>
                <c:pt idx="1">
                  <c:v>PA1396 + DSF</c:v>
                </c:pt>
                <c:pt idx="2">
                  <c:v>PA1396 + C23</c:v>
                </c:pt>
              </c:strCache>
            </c:strRef>
          </c:cat>
          <c:val>
            <c:numRef>
              <c:f>'S5-b'!$B$3:$B$5</c:f>
              <c:numCache>
                <c:formatCode>0.00</c:formatCode>
                <c:ptCount val="3"/>
                <c:pt idx="0">
                  <c:v>6.98</c:v>
                </c:pt>
                <c:pt idx="1">
                  <c:v>7.13</c:v>
                </c:pt>
                <c:pt idx="2">
                  <c:v>8.15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84-475D-B1B5-640F2B55B3FA}"/>
            </c:ext>
          </c:extLst>
        </c:ser>
        <c:ser>
          <c:idx val="1"/>
          <c:order val="1"/>
          <c:tx>
            <c:strRef>
              <c:f>'S5-b'!$C$2</c:f>
              <c:strCache>
                <c:ptCount val="1"/>
                <c:pt idx="0">
                  <c:v>Rep2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'S5-b'!$A$3:$A$5</c:f>
              <c:strCache>
                <c:ptCount val="3"/>
                <c:pt idx="0">
                  <c:v>PA1396</c:v>
                </c:pt>
                <c:pt idx="1">
                  <c:v>PA1396 + DSF</c:v>
                </c:pt>
                <c:pt idx="2">
                  <c:v>PA1396 + C23</c:v>
                </c:pt>
              </c:strCache>
            </c:strRef>
          </c:cat>
          <c:val>
            <c:numRef>
              <c:f>'S5-b'!$C$3:$C$5</c:f>
              <c:numCache>
                <c:formatCode>0.00</c:formatCode>
                <c:ptCount val="3"/>
                <c:pt idx="0">
                  <c:v>7.23</c:v>
                </c:pt>
                <c:pt idx="1">
                  <c:v>6.76</c:v>
                </c:pt>
                <c:pt idx="2">
                  <c:v>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4-475D-B1B5-640F2B55B3FA}"/>
            </c:ext>
          </c:extLst>
        </c:ser>
        <c:ser>
          <c:idx val="2"/>
          <c:order val="2"/>
          <c:tx>
            <c:strRef>
              <c:f>'S5-b'!$D$2</c:f>
              <c:strCache>
                <c:ptCount val="1"/>
                <c:pt idx="0">
                  <c:v>Rep3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'S5-b'!$A$3:$A$5</c:f>
              <c:strCache>
                <c:ptCount val="3"/>
                <c:pt idx="0">
                  <c:v>PA1396</c:v>
                </c:pt>
                <c:pt idx="1">
                  <c:v>PA1396 + DSF</c:v>
                </c:pt>
                <c:pt idx="2">
                  <c:v>PA1396 + C23</c:v>
                </c:pt>
              </c:strCache>
            </c:strRef>
          </c:cat>
          <c:val>
            <c:numRef>
              <c:f>'S5-b'!$D$3:$D$5</c:f>
              <c:numCache>
                <c:formatCode>0.00</c:formatCode>
                <c:ptCount val="3"/>
                <c:pt idx="0">
                  <c:v>7.39</c:v>
                </c:pt>
                <c:pt idx="1">
                  <c:v>6.81</c:v>
                </c:pt>
                <c:pt idx="2">
                  <c:v>8.57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84-475D-B1B5-640F2B55B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830624"/>
        <c:axId val="648837184"/>
      </c:lineChart>
      <c:catAx>
        <c:axId val="64883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837184"/>
        <c:crosses val="autoZero"/>
        <c:auto val="1"/>
        <c:lblAlgn val="ctr"/>
        <c:lblOffset val="100"/>
        <c:noMultiLvlLbl val="0"/>
      </c:catAx>
      <c:valAx>
        <c:axId val="648837184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830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30927384076996E-2"/>
          <c:y val="5.5555555555555552E-2"/>
          <c:w val="0.88389129483814521"/>
          <c:h val="0.8416746864975212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'S6'!$F$1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'S6'!$G$2:$G$5</c:f>
                <c:numCache>
                  <c:formatCode>General</c:formatCode>
                  <c:ptCount val="4"/>
                  <c:pt idx="0">
                    <c:v>2.6628163661807442E-2</c:v>
                  </c:pt>
                  <c:pt idx="1">
                    <c:v>4.1424890565134105E-2</c:v>
                  </c:pt>
                  <c:pt idx="2">
                    <c:v>0.12922619713123182</c:v>
                  </c:pt>
                  <c:pt idx="3">
                    <c:v>1.9947583604704271E-2</c:v>
                  </c:pt>
                </c:numCache>
              </c:numRef>
            </c:plus>
            <c:minus>
              <c:numRef>
                <c:f>'S6'!$G$2:$G$5</c:f>
                <c:numCache>
                  <c:formatCode>General</c:formatCode>
                  <c:ptCount val="4"/>
                  <c:pt idx="0">
                    <c:v>2.6628163661807442E-2</c:v>
                  </c:pt>
                  <c:pt idx="1">
                    <c:v>4.1424890565134105E-2</c:v>
                  </c:pt>
                  <c:pt idx="2">
                    <c:v>0.12922619713123182</c:v>
                  </c:pt>
                  <c:pt idx="3">
                    <c:v>1.9947583604704271E-2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'S6'!$A$2:$A$5</c:f>
              <c:strCache>
                <c:ptCount val="4"/>
                <c:pt idx="0">
                  <c:v>PAO1+PBS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'S6'!$F$2:$F$5</c:f>
              <c:numCache>
                <c:formatCode>0.00</c:formatCode>
                <c:ptCount val="4"/>
                <c:pt idx="0">
                  <c:v>2.444655</c:v>
                </c:pt>
                <c:pt idx="1">
                  <c:v>2.7046275000000004</c:v>
                </c:pt>
                <c:pt idx="2">
                  <c:v>1.9009825</c:v>
                </c:pt>
                <c:pt idx="3">
                  <c:v>0.24325249999999998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52-4A7E-9119-79A4BB4BD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56883864"/>
        <c:axId val="656885176"/>
      </c:barChart>
      <c:lineChart>
        <c:grouping val="standard"/>
        <c:varyColors val="0"/>
        <c:ser>
          <c:idx val="0"/>
          <c:order val="0"/>
          <c:tx>
            <c:strRef>
              <c:f>'S6'!$B$1</c:f>
              <c:strCache>
                <c:ptCount val="1"/>
                <c:pt idx="0">
                  <c:v>Rep1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'S6'!$A$2:$A$5</c:f>
              <c:strCache>
                <c:ptCount val="4"/>
                <c:pt idx="0">
                  <c:v>PAO1+PBS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'S6'!$B$2:$B$5</c:f>
              <c:numCache>
                <c:formatCode>0.00</c:formatCode>
                <c:ptCount val="4"/>
                <c:pt idx="0">
                  <c:v>2.4266299999999998</c:v>
                </c:pt>
                <c:pt idx="1">
                  <c:v>2.64358</c:v>
                </c:pt>
                <c:pt idx="2">
                  <c:v>1.7289600000000001</c:v>
                </c:pt>
                <c:pt idx="3">
                  <c:v>0.25266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52-4A7E-9119-79A4BB4BDDC6}"/>
            </c:ext>
          </c:extLst>
        </c:ser>
        <c:ser>
          <c:idx val="1"/>
          <c:order val="1"/>
          <c:tx>
            <c:strRef>
              <c:f>'S6'!$C$1</c:f>
              <c:strCache>
                <c:ptCount val="1"/>
                <c:pt idx="0">
                  <c:v>Rep2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5"/>
                </a:solidFill>
                <a:ln w="9525">
                  <a:solidFill>
                    <a:schemeClr val="accent5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B52-4A7E-9119-79A4BB4BDDC6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5"/>
                </a:solidFill>
                <a:ln w="9525">
                  <a:solidFill>
                    <a:schemeClr val="accent5"/>
                  </a:solidFill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B52-4A7E-9119-79A4BB4BDDC6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5"/>
                </a:solidFill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CB52-4A7E-9119-79A4BB4BDDC6}"/>
              </c:ext>
            </c:extLst>
          </c:dPt>
          <c:cat>
            <c:strRef>
              <c:f>'S6'!$A$2:$A$5</c:f>
              <c:strCache>
                <c:ptCount val="4"/>
                <c:pt idx="0">
                  <c:v>PAO1+PBS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'S6'!$C$2:$C$5</c:f>
              <c:numCache>
                <c:formatCode>0.00</c:formatCode>
                <c:ptCount val="4"/>
                <c:pt idx="0">
                  <c:v>2.4267300000000001</c:v>
                </c:pt>
                <c:pt idx="1">
                  <c:v>2.71766</c:v>
                </c:pt>
                <c:pt idx="2">
                  <c:v>1.95546</c:v>
                </c:pt>
                <c:pt idx="3">
                  <c:v>0.24739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52-4A7E-9119-79A4BB4BDDC6}"/>
            </c:ext>
          </c:extLst>
        </c:ser>
        <c:ser>
          <c:idx val="2"/>
          <c:order val="2"/>
          <c:tx>
            <c:strRef>
              <c:f>'S6'!$D$1</c:f>
              <c:strCache>
                <c:ptCount val="1"/>
                <c:pt idx="0">
                  <c:v>Rep3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'S6'!$A$2:$A$5</c:f>
              <c:strCache>
                <c:ptCount val="4"/>
                <c:pt idx="0">
                  <c:v>PAO1+PBS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'S6'!$D$2:$D$5</c:f>
              <c:numCache>
                <c:formatCode>0.00</c:formatCode>
                <c:ptCount val="4"/>
                <c:pt idx="0">
                  <c:v>2.4422000000000001</c:v>
                </c:pt>
                <c:pt idx="1">
                  <c:v>2.7356600000000002</c:v>
                </c:pt>
                <c:pt idx="2">
                  <c:v>1.8868499999999999</c:v>
                </c:pt>
                <c:pt idx="3">
                  <c:v>0.21415999999999999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52-4A7E-9119-79A4BB4BDDC6}"/>
            </c:ext>
          </c:extLst>
        </c:ser>
        <c:ser>
          <c:idx val="3"/>
          <c:order val="3"/>
          <c:tx>
            <c:strRef>
              <c:f>'S6'!$E$1</c:f>
              <c:strCache>
                <c:ptCount val="1"/>
                <c:pt idx="0">
                  <c:v>Rep4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cat>
            <c:strRef>
              <c:f>'S6'!$A$2:$A$5</c:f>
              <c:strCache>
                <c:ptCount val="4"/>
                <c:pt idx="0">
                  <c:v>PAO1+PBS</c:v>
                </c:pt>
                <c:pt idx="1">
                  <c:v>PAO1+DSF</c:v>
                </c:pt>
                <c:pt idx="2">
                  <c:v>PAO1+C23</c:v>
                </c:pt>
                <c:pt idx="3">
                  <c:v>PAO1+DSF+C23</c:v>
                </c:pt>
              </c:strCache>
            </c:strRef>
          </c:cat>
          <c:val>
            <c:numRef>
              <c:f>'S6'!$E$2:$E$5</c:f>
              <c:numCache>
                <c:formatCode>0.00</c:formatCode>
                <c:ptCount val="4"/>
                <c:pt idx="0">
                  <c:v>2.48306</c:v>
                </c:pt>
                <c:pt idx="1">
                  <c:v>2.7216100000000001</c:v>
                </c:pt>
                <c:pt idx="2">
                  <c:v>2.0326599999999999</c:v>
                </c:pt>
                <c:pt idx="3">
                  <c:v>0.25879999999999997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52-4A7E-9119-79A4BB4BD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6883864"/>
        <c:axId val="656885176"/>
      </c:lineChart>
      <c:catAx>
        <c:axId val="656883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85176"/>
        <c:crosses val="autoZero"/>
        <c:auto val="1"/>
        <c:lblAlgn val="ctr"/>
        <c:lblOffset val="100"/>
        <c:noMultiLvlLbl val="0"/>
      </c:catAx>
      <c:valAx>
        <c:axId val="65688517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83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5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161924</xdr:colOff>
      <xdr:row>2</xdr:row>
      <xdr:rowOff>142874</xdr:rowOff>
    </xdr:from>
    <xdr:to>
      <xdr:col>16</xdr:col>
      <xdr:colOff>380999</xdr:colOff>
      <xdr:row>19</xdr:row>
      <xdr:rowOff>19049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3</xdr:row>
      <xdr:rowOff>61911</xdr:rowOff>
    </xdr:from>
    <xdr:to>
      <xdr:col>16</xdr:col>
      <xdr:colOff>142875</xdr:colOff>
      <xdr:row>21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440748</xdr:colOff>
      <xdr:row>9</xdr:row>
      <xdr:rowOff>81392</xdr:rowOff>
    </xdr:from>
    <xdr:to>
      <xdr:col>7</xdr:col>
      <xdr:colOff>40698</xdr:colOff>
      <xdr:row>14</xdr:row>
      <xdr:rowOff>155780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3021" y="1795892"/>
          <a:ext cx="2630632" cy="1026888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</xdr:row>
      <xdr:rowOff>182608</xdr:rowOff>
    </xdr:from>
    <xdr:to>
      <xdr:col>2</xdr:col>
      <xdr:colOff>232438</xdr:colOff>
      <xdr:row>4</xdr:row>
      <xdr:rowOff>71816</xdr:rowOff>
    </xdr:to>
    <xdr:sp macro="" textlink="">
      <xdr:nvSpPr>
        <xdr:cNvPr id="13" name="TextBox 57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476250" y="563608"/>
          <a:ext cx="975388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PA1396</a:t>
          </a:r>
        </a:p>
      </xdr:txBody>
    </xdr:sp>
    <xdr:clientData/>
  </xdr:twoCellAnchor>
  <xdr:twoCellAnchor>
    <xdr:from>
      <xdr:col>4</xdr:col>
      <xdr:colOff>448737</xdr:colOff>
      <xdr:row>0</xdr:row>
      <xdr:rowOff>57150</xdr:rowOff>
    </xdr:from>
    <xdr:to>
      <xdr:col>6</xdr:col>
      <xdr:colOff>588881</xdr:colOff>
      <xdr:row>1</xdr:row>
      <xdr:rowOff>136858</xdr:rowOff>
    </xdr:to>
    <xdr:sp macro="" textlink="">
      <xdr:nvSpPr>
        <xdr:cNvPr id="14" name="TextBox 59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2887137" y="57150"/>
          <a:ext cx="1359344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+ DSF</a:t>
          </a:r>
        </a:p>
      </xdr:txBody>
    </xdr:sp>
    <xdr:clientData/>
  </xdr:twoCellAnchor>
  <xdr:twoCellAnchor>
    <xdr:from>
      <xdr:col>2</xdr:col>
      <xdr:colOff>376825</xdr:colOff>
      <xdr:row>0</xdr:row>
      <xdr:rowOff>78460</xdr:rowOff>
    </xdr:from>
    <xdr:to>
      <xdr:col>4</xdr:col>
      <xdr:colOff>516969</xdr:colOff>
      <xdr:row>1</xdr:row>
      <xdr:rowOff>158168</xdr:rowOff>
    </xdr:to>
    <xdr:sp macro="" textlink="">
      <xdr:nvSpPr>
        <xdr:cNvPr id="15" name="TextBox 60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1596025" y="78460"/>
          <a:ext cx="1359344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- DSF</a:t>
          </a:r>
        </a:p>
      </xdr:txBody>
    </xdr:sp>
    <xdr:clientData/>
  </xdr:twoCellAnchor>
  <xdr:twoCellAnchor editAs="oneCell">
    <xdr:from>
      <xdr:col>2</xdr:col>
      <xdr:colOff>412173</xdr:colOff>
      <xdr:row>16</xdr:row>
      <xdr:rowOff>148936</xdr:rowOff>
    </xdr:from>
    <xdr:to>
      <xdr:col>7</xdr:col>
      <xdr:colOff>12123</xdr:colOff>
      <xdr:row>23</xdr:row>
      <xdr:rowOff>129555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4446" y="3196936"/>
          <a:ext cx="2630632" cy="1314119"/>
        </a:xfrm>
        <a:prstGeom prst="rect">
          <a:avLst/>
        </a:prstGeom>
      </xdr:spPr>
    </xdr:pic>
    <xdr:clientData/>
  </xdr:twoCellAnchor>
  <xdr:twoCellAnchor editAs="oneCell">
    <xdr:from>
      <xdr:col>2</xdr:col>
      <xdr:colOff>419966</xdr:colOff>
      <xdr:row>25</xdr:row>
      <xdr:rowOff>161921</xdr:rowOff>
    </xdr:from>
    <xdr:to>
      <xdr:col>6</xdr:col>
      <xdr:colOff>591416</xdr:colOff>
      <xdr:row>34</xdr:row>
      <xdr:rowOff>17207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2239" y="4924421"/>
          <a:ext cx="2595995" cy="1569786"/>
        </a:xfrm>
        <a:prstGeom prst="rect">
          <a:avLst/>
        </a:prstGeom>
      </xdr:spPr>
    </xdr:pic>
    <xdr:clientData/>
  </xdr:twoCellAnchor>
  <xdr:twoCellAnchor editAs="oneCell">
    <xdr:from>
      <xdr:col>2</xdr:col>
      <xdr:colOff>442479</xdr:colOff>
      <xdr:row>2</xdr:row>
      <xdr:rowOff>74469</xdr:rowOff>
    </xdr:from>
    <xdr:to>
      <xdr:col>6</xdr:col>
      <xdr:colOff>528042</xdr:colOff>
      <xdr:row>7</xdr:row>
      <xdr:rowOff>48641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4752" y="455469"/>
          <a:ext cx="2510108" cy="926672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8</xdr:row>
      <xdr:rowOff>125458</xdr:rowOff>
    </xdr:from>
    <xdr:to>
      <xdr:col>2</xdr:col>
      <xdr:colOff>203863</xdr:colOff>
      <xdr:row>10</xdr:row>
      <xdr:rowOff>14666</xdr:rowOff>
    </xdr:to>
    <xdr:sp macro="" textlink="">
      <xdr:nvSpPr>
        <xdr:cNvPr id="19" name="TextBox 57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447675" y="1649458"/>
          <a:ext cx="975388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PA1396</a:t>
          </a:r>
        </a:p>
      </xdr:txBody>
    </xdr:sp>
    <xdr:clientData/>
  </xdr:twoCellAnchor>
  <xdr:twoCellAnchor>
    <xdr:from>
      <xdr:col>0</xdr:col>
      <xdr:colOff>206406</xdr:colOff>
      <xdr:row>18</xdr:row>
      <xdr:rowOff>18085</xdr:rowOff>
    </xdr:from>
    <xdr:to>
      <xdr:col>2</xdr:col>
      <xdr:colOff>343291</xdr:colOff>
      <xdr:row>20</xdr:row>
      <xdr:rowOff>76173</xdr:rowOff>
    </xdr:to>
    <xdr:sp macro="" textlink="">
      <xdr:nvSpPr>
        <xdr:cNvPr id="20" name="TextBox 5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206406" y="3447085"/>
          <a:ext cx="1349158" cy="4390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PA1396 T121A/L123A/L128A</a:t>
          </a:r>
        </a:p>
      </xdr:txBody>
    </xdr:sp>
    <xdr:clientData/>
  </xdr:twoCellAnchor>
  <xdr:twoCellAnchor>
    <xdr:from>
      <xdr:col>0</xdr:col>
      <xdr:colOff>298739</xdr:colOff>
      <xdr:row>27</xdr:row>
      <xdr:rowOff>115390</xdr:rowOff>
    </xdr:from>
    <xdr:to>
      <xdr:col>2</xdr:col>
      <xdr:colOff>435624</xdr:colOff>
      <xdr:row>29</xdr:row>
      <xdr:rowOff>173478</xdr:rowOff>
    </xdr:to>
    <xdr:sp macro="" textlink="">
      <xdr:nvSpPr>
        <xdr:cNvPr id="21" name="TextBox 52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298739" y="5258890"/>
          <a:ext cx="1349158" cy="4390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PA1396 T121A/L123A/L128A</a:t>
          </a:r>
        </a:p>
      </xdr:txBody>
    </xdr:sp>
    <xdr:clientData/>
  </xdr:twoCellAnchor>
  <xdr:twoCellAnchor>
    <xdr:from>
      <xdr:col>4</xdr:col>
      <xdr:colOff>451181</xdr:colOff>
      <xdr:row>7</xdr:row>
      <xdr:rowOff>6923</xdr:rowOff>
    </xdr:from>
    <xdr:to>
      <xdr:col>6</xdr:col>
      <xdr:colOff>591325</xdr:colOff>
      <xdr:row>8</xdr:row>
      <xdr:rowOff>86631</xdr:rowOff>
    </xdr:to>
    <xdr:sp macro="" textlink="">
      <xdr:nvSpPr>
        <xdr:cNvPr id="22" name="TextBox 6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2875726" y="1340423"/>
          <a:ext cx="1352417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+ DSF and C23</a:t>
          </a:r>
        </a:p>
      </xdr:txBody>
    </xdr:sp>
    <xdr:clientData/>
  </xdr:twoCellAnchor>
  <xdr:twoCellAnchor>
    <xdr:from>
      <xdr:col>2</xdr:col>
      <xdr:colOff>387927</xdr:colOff>
      <xdr:row>7</xdr:row>
      <xdr:rowOff>9182</xdr:rowOff>
    </xdr:from>
    <xdr:to>
      <xdr:col>4</xdr:col>
      <xdr:colOff>528071</xdr:colOff>
      <xdr:row>8</xdr:row>
      <xdr:rowOff>88890</xdr:rowOff>
    </xdr:to>
    <xdr:sp macro="" textlink="">
      <xdr:nvSpPr>
        <xdr:cNvPr id="23" name="TextBox 6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1600200" y="1342682"/>
          <a:ext cx="1352416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+ DSF</a:t>
          </a:r>
        </a:p>
      </xdr:txBody>
    </xdr:sp>
    <xdr:clientData/>
  </xdr:twoCellAnchor>
  <xdr:twoCellAnchor>
    <xdr:from>
      <xdr:col>4</xdr:col>
      <xdr:colOff>433862</xdr:colOff>
      <xdr:row>14</xdr:row>
      <xdr:rowOff>109967</xdr:rowOff>
    </xdr:from>
    <xdr:to>
      <xdr:col>6</xdr:col>
      <xdr:colOff>574006</xdr:colOff>
      <xdr:row>15</xdr:row>
      <xdr:rowOff>151575</xdr:rowOff>
    </xdr:to>
    <xdr:sp macro="" textlink="">
      <xdr:nvSpPr>
        <xdr:cNvPr id="24" name="TextBox 6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2858407" y="2776967"/>
          <a:ext cx="1352417" cy="23210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+ DSF</a:t>
          </a:r>
        </a:p>
      </xdr:txBody>
    </xdr:sp>
    <xdr:clientData/>
  </xdr:twoCellAnchor>
  <xdr:twoCellAnchor>
    <xdr:from>
      <xdr:col>2</xdr:col>
      <xdr:colOff>394855</xdr:colOff>
      <xdr:row>14</xdr:row>
      <xdr:rowOff>112567</xdr:rowOff>
    </xdr:from>
    <xdr:to>
      <xdr:col>4</xdr:col>
      <xdr:colOff>534999</xdr:colOff>
      <xdr:row>15</xdr:row>
      <xdr:rowOff>127854</xdr:rowOff>
    </xdr:to>
    <xdr:sp macro="" textlink="">
      <xdr:nvSpPr>
        <xdr:cNvPr id="25" name="TextBox 6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1607128" y="2779567"/>
          <a:ext cx="1352416" cy="20578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- DSF</a:t>
          </a:r>
        </a:p>
      </xdr:txBody>
    </xdr:sp>
    <xdr:clientData/>
  </xdr:twoCellAnchor>
  <xdr:twoCellAnchor>
    <xdr:from>
      <xdr:col>4</xdr:col>
      <xdr:colOff>489279</xdr:colOff>
      <xdr:row>23</xdr:row>
      <xdr:rowOff>122089</xdr:rowOff>
    </xdr:from>
    <xdr:to>
      <xdr:col>7</xdr:col>
      <xdr:colOff>23286</xdr:colOff>
      <xdr:row>25</xdr:row>
      <xdr:rowOff>11297</xdr:rowOff>
    </xdr:to>
    <xdr:sp macro="" textlink="">
      <xdr:nvSpPr>
        <xdr:cNvPr id="28" name="TextBox 6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2913824" y="4503589"/>
          <a:ext cx="1352417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+ DSF and C23</a:t>
          </a:r>
        </a:p>
      </xdr:txBody>
    </xdr:sp>
    <xdr:clientData/>
  </xdr:twoCellAnchor>
  <xdr:twoCellAnchor>
    <xdr:from>
      <xdr:col>2</xdr:col>
      <xdr:colOff>413038</xdr:colOff>
      <xdr:row>23</xdr:row>
      <xdr:rowOff>124348</xdr:rowOff>
    </xdr:from>
    <xdr:to>
      <xdr:col>4</xdr:col>
      <xdr:colOff>553182</xdr:colOff>
      <xdr:row>25</xdr:row>
      <xdr:rowOff>13556</xdr:rowOff>
    </xdr:to>
    <xdr:sp macro="" textlink="">
      <xdr:nvSpPr>
        <xdr:cNvPr id="29" name="TextBox 6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1625311" y="4505848"/>
          <a:ext cx="1352416" cy="2702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- DSF</a:t>
          </a:r>
        </a:p>
      </xdr:txBody>
    </xdr:sp>
    <xdr:clientData/>
  </xdr:twoCellAnchor>
  <xdr:twoCellAnchor>
    <xdr:from>
      <xdr:col>2</xdr:col>
      <xdr:colOff>573231</xdr:colOff>
      <xdr:row>1</xdr:row>
      <xdr:rowOff>141143</xdr:rowOff>
    </xdr:from>
    <xdr:to>
      <xdr:col>4</xdr:col>
      <xdr:colOff>393430</xdr:colOff>
      <xdr:row>2</xdr:row>
      <xdr:rowOff>87126</xdr:rowOff>
    </xdr:to>
    <xdr:sp macro="" textlink="">
      <xdr:nvSpPr>
        <xdr:cNvPr id="30" name="Left Brace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 rot="5400000">
          <a:off x="2233498" y="-116351"/>
          <a:ext cx="136483" cy="1032471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  <xdr:twoCellAnchor>
    <xdr:from>
      <xdr:col>4</xdr:col>
      <xdr:colOff>509153</xdr:colOff>
      <xdr:row>1</xdr:row>
      <xdr:rowOff>129020</xdr:rowOff>
    </xdr:from>
    <xdr:to>
      <xdr:col>6</xdr:col>
      <xdr:colOff>502226</xdr:colOff>
      <xdr:row>2</xdr:row>
      <xdr:rowOff>103909</xdr:rowOff>
    </xdr:to>
    <xdr:sp macro="" textlink="">
      <xdr:nvSpPr>
        <xdr:cNvPr id="31" name="Left Brace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/>
      </xdr:nvSpPr>
      <xdr:spPr>
        <a:xfrm rot="5400000">
          <a:off x="3453676" y="-200458"/>
          <a:ext cx="165389" cy="1205346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  <xdr:twoCellAnchor>
    <xdr:from>
      <xdr:col>2</xdr:col>
      <xdr:colOff>458932</xdr:colOff>
      <xdr:row>8</xdr:row>
      <xdr:rowOff>111703</xdr:rowOff>
    </xdr:from>
    <xdr:to>
      <xdr:col>4</xdr:col>
      <xdr:colOff>519545</xdr:colOff>
      <xdr:row>9</xdr:row>
      <xdr:rowOff>25980</xdr:rowOff>
    </xdr:to>
    <xdr:sp macro="" textlink="">
      <xdr:nvSpPr>
        <xdr:cNvPr id="32" name="Left Brace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/>
      </xdr:nvSpPr>
      <xdr:spPr>
        <a:xfrm rot="5400000">
          <a:off x="2255259" y="1051649"/>
          <a:ext cx="104777" cy="1272885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  <xdr:twoCellAnchor>
    <xdr:from>
      <xdr:col>4</xdr:col>
      <xdr:colOff>566304</xdr:colOff>
      <xdr:row>8</xdr:row>
      <xdr:rowOff>90922</xdr:rowOff>
    </xdr:from>
    <xdr:to>
      <xdr:col>6</xdr:col>
      <xdr:colOff>476250</xdr:colOff>
      <xdr:row>9</xdr:row>
      <xdr:rowOff>43299</xdr:rowOff>
    </xdr:to>
    <xdr:sp macro="" textlink="">
      <xdr:nvSpPr>
        <xdr:cNvPr id="33" name="Left Brace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/>
      </xdr:nvSpPr>
      <xdr:spPr>
        <a:xfrm rot="5400000">
          <a:off x="3480520" y="1125251"/>
          <a:ext cx="142877" cy="1122219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  <xdr:twoCellAnchor>
    <xdr:from>
      <xdr:col>2</xdr:col>
      <xdr:colOff>446809</xdr:colOff>
      <xdr:row>15</xdr:row>
      <xdr:rowOff>186171</xdr:rowOff>
    </xdr:from>
    <xdr:to>
      <xdr:col>4</xdr:col>
      <xdr:colOff>450272</xdr:colOff>
      <xdr:row>16</xdr:row>
      <xdr:rowOff>95250</xdr:rowOff>
    </xdr:to>
    <xdr:sp macro="" textlink="">
      <xdr:nvSpPr>
        <xdr:cNvPr id="34" name="Left Brace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 rot="5400000">
          <a:off x="2217160" y="2485593"/>
          <a:ext cx="99579" cy="1215735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  <xdr:twoCellAnchor>
    <xdr:from>
      <xdr:col>4</xdr:col>
      <xdr:colOff>538596</xdr:colOff>
      <xdr:row>15</xdr:row>
      <xdr:rowOff>182707</xdr:rowOff>
    </xdr:from>
    <xdr:to>
      <xdr:col>6</xdr:col>
      <xdr:colOff>545522</xdr:colOff>
      <xdr:row>16</xdr:row>
      <xdr:rowOff>112568</xdr:rowOff>
    </xdr:to>
    <xdr:sp macro="" textlink="">
      <xdr:nvSpPr>
        <xdr:cNvPr id="35" name="Left Brace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/>
      </xdr:nvSpPr>
      <xdr:spPr>
        <a:xfrm rot="5400000">
          <a:off x="3512560" y="2490788"/>
          <a:ext cx="120361" cy="1219199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  <xdr:twoCellAnchor>
    <xdr:from>
      <xdr:col>2</xdr:col>
      <xdr:colOff>477981</xdr:colOff>
      <xdr:row>25</xdr:row>
      <xdr:rowOff>44162</xdr:rowOff>
    </xdr:from>
    <xdr:to>
      <xdr:col>4</xdr:col>
      <xdr:colOff>481444</xdr:colOff>
      <xdr:row>25</xdr:row>
      <xdr:rowOff>143741</xdr:rowOff>
    </xdr:to>
    <xdr:sp macro="" textlink="">
      <xdr:nvSpPr>
        <xdr:cNvPr id="36" name="Left Brace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/>
      </xdr:nvSpPr>
      <xdr:spPr>
        <a:xfrm rot="5400000">
          <a:off x="2248332" y="4248584"/>
          <a:ext cx="99579" cy="1215735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  <xdr:twoCellAnchor>
    <xdr:from>
      <xdr:col>4</xdr:col>
      <xdr:colOff>569768</xdr:colOff>
      <xdr:row>25</xdr:row>
      <xdr:rowOff>40698</xdr:rowOff>
    </xdr:from>
    <xdr:to>
      <xdr:col>6</xdr:col>
      <xdr:colOff>576694</xdr:colOff>
      <xdr:row>25</xdr:row>
      <xdr:rowOff>161059</xdr:rowOff>
    </xdr:to>
    <xdr:sp macro="" textlink="">
      <xdr:nvSpPr>
        <xdr:cNvPr id="37" name="Left Brace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/>
      </xdr:nvSpPr>
      <xdr:spPr>
        <a:xfrm rot="5400000">
          <a:off x="3543732" y="4253779"/>
          <a:ext cx="120361" cy="1219199"/>
        </a:xfrm>
        <a:prstGeom prst="leftBrace">
          <a:avLst/>
        </a:prstGeom>
        <a:ln w="19050">
          <a:solidFill>
            <a:schemeClr val="tx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0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14</xdr:row>
      <xdr:rowOff>142875</xdr:rowOff>
    </xdr:from>
    <xdr:to>
      <xdr:col>5</xdr:col>
      <xdr:colOff>471488</xdr:colOff>
      <xdr:row>27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485775</xdr:colOff>
      <xdr:row>14</xdr:row>
      <xdr:rowOff>142875</xdr:rowOff>
    </xdr:from>
    <xdr:to>
      <xdr:col>12</xdr:col>
      <xdr:colOff>271463</xdr:colOff>
      <xdr:row>27</xdr:row>
      <xdr:rowOff>161925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190499</xdr:colOff>
      <xdr:row>0</xdr:row>
      <xdr:rowOff>109537</xdr:rowOff>
    </xdr:from>
    <xdr:to>
      <xdr:col>15</xdr:col>
      <xdr:colOff>304800</xdr:colOff>
      <xdr:row>12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7</xdr:row>
      <xdr:rowOff>42862</xdr:rowOff>
    </xdr:from>
    <xdr:to>
      <xdr:col>6</xdr:col>
      <xdr:colOff>390525</xdr:colOff>
      <xdr:row>21</xdr:row>
      <xdr:rowOff>119062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576263</xdr:colOff>
      <xdr:row>24</xdr:row>
      <xdr:rowOff>19050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576263</xdr:colOff>
      <xdr:row>11</xdr:row>
      <xdr:rowOff>0</xdr:rowOff>
    </xdr:from>
    <xdr:to>
      <xdr:col>12</xdr:col>
      <xdr:colOff>61913</xdr:colOff>
      <xdr:row>24</xdr:row>
      <xdr:rowOff>19050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9</xdr:row>
      <xdr:rowOff>133350</xdr:rowOff>
    </xdr:from>
    <xdr:to>
      <xdr:col>9</xdr:col>
      <xdr:colOff>157163</xdr:colOff>
      <xdr:row>22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161925</xdr:colOff>
      <xdr:row>9</xdr:row>
      <xdr:rowOff>123825</xdr:rowOff>
    </xdr:from>
    <xdr:to>
      <xdr:col>17</xdr:col>
      <xdr:colOff>271463</xdr:colOff>
      <xdr:row>22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276225</xdr:colOff>
      <xdr:row>9</xdr:row>
      <xdr:rowOff>123825</xdr:rowOff>
    </xdr:from>
    <xdr:to>
      <xdr:col>25</xdr:col>
      <xdr:colOff>414338</xdr:colOff>
      <xdr:row>22</xdr:row>
      <xdr:rowOff>142875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219074</xdr:colOff>
      <xdr:row>1</xdr:row>
      <xdr:rowOff>180358</xdr:rowOff>
    </xdr:from>
    <xdr:to>
      <xdr:col>15</xdr:col>
      <xdr:colOff>380999</xdr:colOff>
      <xdr:row>34</xdr:row>
      <xdr:rowOff>71919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93529A2-4CCD-487F-BA96-0D2FBB20DEAB}"/>
            </a:ext>
          </a:extLst>
        </xdr:cNvPr>
        <xdr:cNvGrpSpPr/>
      </xdr:nvGrpSpPr>
      <xdr:grpSpPr>
        <a:xfrm>
          <a:off x="828674" y="370858"/>
          <a:ext cx="8696325" cy="6178061"/>
          <a:chOff x="2861820" y="332758"/>
          <a:chExt cx="8696325" cy="6178061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D456E43C-951A-4D24-9A9E-4DF74963BCD0}"/>
              </a:ext>
            </a:extLst>
          </xdr:cNvPr>
          <xdr:cNvGrpSpPr/>
        </xdr:nvGrpSpPr>
        <xdr:grpSpPr>
          <a:xfrm>
            <a:off x="3404154" y="3063314"/>
            <a:ext cx="8153991" cy="3447505"/>
            <a:chOff x="-17886" y="435195"/>
            <a:chExt cx="8153991" cy="3447505"/>
          </a:xfrm>
        </xdr:grpSpPr>
        <xdr:grpSp>
          <xdr:nvGrpSpPr>
            <xdr:cNvPr id="14" name="Group 13">
              <a:extLst>
                <a:ext uri="{FF2B5EF4-FFF2-40B4-BE49-F238E27FC236}">
                  <a16:creationId xmlns:a16="http://schemas.microsoft.com/office/drawing/2014/main" id="{5781691E-3758-4CD5-B112-22B77039E7DB}"/>
                </a:ext>
              </a:extLst>
            </xdr:cNvPr>
            <xdr:cNvGrpSpPr/>
          </xdr:nvGrpSpPr>
          <xdr:grpSpPr>
            <a:xfrm>
              <a:off x="506580" y="435195"/>
              <a:ext cx="7629525" cy="3447505"/>
              <a:chOff x="1595718" y="474047"/>
              <a:chExt cx="7629525" cy="3447505"/>
            </a:xfrm>
          </xdr:grpSpPr>
          <xdr:pic>
            <xdr:nvPicPr>
              <xdr:cNvPr id="19" name="Picture 18">
                <a:extLst>
                  <a:ext uri="{FF2B5EF4-FFF2-40B4-BE49-F238E27FC236}">
                    <a16:creationId xmlns:a16="http://schemas.microsoft.com/office/drawing/2014/main" id="{F2B08913-B981-4BBD-B0DA-5A18D5509A62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124" t="-284" r="2035" b="36611"/>
              <a:stretch/>
            </xdr:blipFill>
            <xdr:spPr>
              <a:xfrm>
                <a:off x="1595718" y="907310"/>
                <a:ext cx="7629525" cy="3014242"/>
              </a:xfrm>
              <a:prstGeom prst="rect">
                <a:avLst/>
              </a:prstGeom>
            </xdr:spPr>
          </xdr:pic>
          <xdr:sp macro="" textlink="">
            <xdr:nvSpPr>
              <xdr:cNvPr id="20" name="TextBox 9">
                <a:extLst>
                  <a:ext uri="{FF2B5EF4-FFF2-40B4-BE49-F238E27FC236}">
                    <a16:creationId xmlns:a16="http://schemas.microsoft.com/office/drawing/2014/main" id="{F21E6D95-289B-429E-A033-B6E5AA12CBFC}"/>
                  </a:ext>
                </a:extLst>
              </xdr:cNvPr>
              <xdr:cNvSpPr txBox="1"/>
            </xdr:nvSpPr>
            <xdr:spPr>
              <a:xfrm>
                <a:off x="2656926" y="558685"/>
                <a:ext cx="40191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1200" b="1"/>
                  <a:t>WT</a:t>
                </a:r>
              </a:p>
            </xdr:txBody>
          </xdr:sp>
          <xdr:sp macro="" textlink="">
            <xdr:nvSpPr>
              <xdr:cNvPr id="21" name="TextBox 10">
                <a:extLst>
                  <a:ext uri="{FF2B5EF4-FFF2-40B4-BE49-F238E27FC236}">
                    <a16:creationId xmlns:a16="http://schemas.microsoft.com/office/drawing/2014/main" id="{6D6815C3-900C-48FD-9229-769EE5BF7B29}"/>
                  </a:ext>
                </a:extLst>
              </xdr:cNvPr>
              <xdr:cNvSpPr txBox="1"/>
            </xdr:nvSpPr>
            <xdr:spPr>
              <a:xfrm>
                <a:off x="3297188" y="558685"/>
                <a:ext cx="588794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1100" b="1"/>
                  <a:t>T121A</a:t>
                </a:r>
              </a:p>
            </xdr:txBody>
          </xdr:sp>
          <xdr:sp macro="" textlink="">
            <xdr:nvSpPr>
              <xdr:cNvPr id="22" name="TextBox 11">
                <a:extLst>
                  <a:ext uri="{FF2B5EF4-FFF2-40B4-BE49-F238E27FC236}">
                    <a16:creationId xmlns:a16="http://schemas.microsoft.com/office/drawing/2014/main" id="{EF4CA522-319E-4D75-9ED8-D37089F495E7}"/>
                  </a:ext>
                </a:extLst>
              </xdr:cNvPr>
              <xdr:cNvSpPr txBox="1"/>
            </xdr:nvSpPr>
            <xdr:spPr>
              <a:xfrm>
                <a:off x="3933089" y="558685"/>
                <a:ext cx="62484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1100" b="1"/>
                  <a:t>L123A</a:t>
                </a:r>
              </a:p>
            </xdr:txBody>
          </xdr:sp>
          <xdr:sp macro="" textlink="">
            <xdr:nvSpPr>
              <xdr:cNvPr id="23" name="TextBox 12">
                <a:extLst>
                  <a:ext uri="{FF2B5EF4-FFF2-40B4-BE49-F238E27FC236}">
                    <a16:creationId xmlns:a16="http://schemas.microsoft.com/office/drawing/2014/main" id="{72F0EBCF-6873-4879-902E-B5717493166C}"/>
                  </a:ext>
                </a:extLst>
              </xdr:cNvPr>
              <xdr:cNvSpPr txBox="1"/>
            </xdr:nvSpPr>
            <xdr:spPr>
              <a:xfrm>
                <a:off x="4563508" y="558685"/>
                <a:ext cx="65451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1100" b="1"/>
                  <a:t>L128A</a:t>
                </a:r>
              </a:p>
            </xdr:txBody>
          </xdr:sp>
          <xdr:sp macro="" textlink="">
            <xdr:nvSpPr>
              <xdr:cNvPr id="24" name="TextBox 13">
                <a:extLst>
                  <a:ext uri="{FF2B5EF4-FFF2-40B4-BE49-F238E27FC236}">
                    <a16:creationId xmlns:a16="http://schemas.microsoft.com/office/drawing/2014/main" id="{0F2D625B-F149-4353-965C-79B916405451}"/>
                  </a:ext>
                </a:extLst>
              </xdr:cNvPr>
              <xdr:cNvSpPr txBox="1"/>
            </xdr:nvSpPr>
            <xdr:spPr>
              <a:xfrm>
                <a:off x="5055846" y="474047"/>
                <a:ext cx="992188" cy="43088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GB" sz="1100" b="1"/>
                  <a:t>T121A/L123A/L128A</a:t>
                </a:r>
              </a:p>
            </xdr:txBody>
          </xdr:sp>
        </xdr:grp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9DFB5CE6-2549-449C-A818-013C4CA9FF6B}"/>
                </a:ext>
              </a:extLst>
            </xdr:cNvPr>
            <xdr:cNvSpPr txBox="1"/>
          </xdr:nvSpPr>
          <xdr:spPr>
            <a:xfrm>
              <a:off x="-17886" y="1767218"/>
              <a:ext cx="56991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GB" sz="1400" b="1"/>
                <a:t>75kD</a:t>
              </a:r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A6B3E052-2A30-4E2D-A9DF-7996925AC884}"/>
                </a:ext>
              </a:extLst>
            </xdr:cNvPr>
            <xdr:cNvSpPr txBox="1"/>
          </xdr:nvSpPr>
          <xdr:spPr>
            <a:xfrm>
              <a:off x="-17886" y="2112905"/>
              <a:ext cx="56991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GB" sz="1400" b="1"/>
                <a:t>50kD</a:t>
              </a:r>
            </a:p>
          </xdr:txBody>
        </xdr:sp>
        <xdr:cxnSp macro="">
          <xdr:nvCxnSpPr>
            <xdr:cNvPr id="17" name="Straight Arrow Connector 16">
              <a:extLst>
                <a:ext uri="{FF2B5EF4-FFF2-40B4-BE49-F238E27FC236}">
                  <a16:creationId xmlns:a16="http://schemas.microsoft.com/office/drawing/2014/main" id="{1D5FEFAA-97B2-4567-AF0A-B997F5A80C79}"/>
                </a:ext>
              </a:extLst>
            </xdr:cNvPr>
            <xdr:cNvCxnSpPr/>
          </xdr:nvCxnSpPr>
          <xdr:spPr>
            <a:xfrm flipV="1">
              <a:off x="781817" y="1930633"/>
              <a:ext cx="154047" cy="1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8" name="Straight Arrow Connector 17">
              <a:extLst>
                <a:ext uri="{FF2B5EF4-FFF2-40B4-BE49-F238E27FC236}">
                  <a16:creationId xmlns:a16="http://schemas.microsoft.com/office/drawing/2014/main" id="{5CB6E90C-0FE4-48D5-BCFE-3C417BC65F34}"/>
                </a:ext>
              </a:extLst>
            </xdr:cNvPr>
            <xdr:cNvCxnSpPr/>
          </xdr:nvCxnSpPr>
          <xdr:spPr>
            <a:xfrm flipV="1">
              <a:off x="781818" y="2276317"/>
              <a:ext cx="154047" cy="1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2850C49A-C612-4D1A-8943-BF7137519265}"/>
              </a:ext>
            </a:extLst>
          </xdr:cNvPr>
          <xdr:cNvGrpSpPr/>
        </xdr:nvGrpSpPr>
        <xdr:grpSpPr>
          <a:xfrm>
            <a:off x="2861820" y="332758"/>
            <a:ext cx="6543675" cy="2504963"/>
            <a:chOff x="748885" y="2110318"/>
            <a:chExt cx="6543675" cy="2504963"/>
          </a:xfrm>
        </xdr:grpSpPr>
        <xdr:sp macro="" textlink="">
          <xdr:nvSpPr>
            <xdr:cNvPr id="5" name="TextBox 20">
              <a:extLst>
                <a:ext uri="{FF2B5EF4-FFF2-40B4-BE49-F238E27FC236}">
                  <a16:creationId xmlns:a16="http://schemas.microsoft.com/office/drawing/2014/main" id="{5686203C-E07C-41D2-B7D2-D97813D59BFE}"/>
                </a:ext>
              </a:extLst>
            </xdr:cNvPr>
            <xdr:cNvSpPr txBox="1"/>
          </xdr:nvSpPr>
          <xdr:spPr>
            <a:xfrm>
              <a:off x="1643562" y="2142340"/>
              <a:ext cx="433131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/>
                <a:t>WT</a:t>
              </a:r>
            </a:p>
          </xdr:txBody>
        </xdr:sp>
        <xdr:sp macro="" textlink="">
          <xdr:nvSpPr>
            <xdr:cNvPr id="6" name="TextBox 21">
              <a:extLst>
                <a:ext uri="{FF2B5EF4-FFF2-40B4-BE49-F238E27FC236}">
                  <a16:creationId xmlns:a16="http://schemas.microsoft.com/office/drawing/2014/main" id="{001B1D71-2868-4EC6-AC44-E73ECD57C830}"/>
                </a:ext>
              </a:extLst>
            </xdr:cNvPr>
            <xdr:cNvSpPr txBox="1"/>
          </xdr:nvSpPr>
          <xdr:spPr>
            <a:xfrm>
              <a:off x="2005214" y="2110318"/>
              <a:ext cx="7847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00" b="1"/>
                <a:t>Truncation 1</a:t>
              </a:r>
            </a:p>
          </xdr:txBody>
        </xdr:sp>
        <xdr:sp macro="" textlink="">
          <xdr:nvSpPr>
            <xdr:cNvPr id="7" name="TextBox 22">
              <a:extLst>
                <a:ext uri="{FF2B5EF4-FFF2-40B4-BE49-F238E27FC236}">
                  <a16:creationId xmlns:a16="http://schemas.microsoft.com/office/drawing/2014/main" id="{B4EC6997-341F-424B-9B0D-324B3FF008AD}"/>
                </a:ext>
              </a:extLst>
            </xdr:cNvPr>
            <xdr:cNvSpPr txBox="1"/>
          </xdr:nvSpPr>
          <xdr:spPr>
            <a:xfrm>
              <a:off x="2608344" y="2113949"/>
              <a:ext cx="7847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00" b="1"/>
                <a:t>Truncation 2</a:t>
              </a:r>
            </a:p>
          </xdr:txBody>
        </xdr:sp>
        <xdr:sp macro="" textlink="">
          <xdr:nvSpPr>
            <xdr:cNvPr id="8" name="TextBox 23">
              <a:extLst>
                <a:ext uri="{FF2B5EF4-FFF2-40B4-BE49-F238E27FC236}">
                  <a16:creationId xmlns:a16="http://schemas.microsoft.com/office/drawing/2014/main" id="{5C35907E-677C-406E-929B-46AEF531A244}"/>
                </a:ext>
              </a:extLst>
            </xdr:cNvPr>
            <xdr:cNvSpPr txBox="1"/>
          </xdr:nvSpPr>
          <xdr:spPr>
            <a:xfrm>
              <a:off x="3200136" y="2119925"/>
              <a:ext cx="7847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00" b="1"/>
                <a:t>Truncation 3</a:t>
              </a:r>
            </a:p>
          </xdr:txBody>
        </xdr:sp>
        <xdr:sp macro="" textlink="">
          <xdr:nvSpPr>
            <xdr:cNvPr id="9" name="TextBox 24">
              <a:extLst>
                <a:ext uri="{FF2B5EF4-FFF2-40B4-BE49-F238E27FC236}">
                  <a16:creationId xmlns:a16="http://schemas.microsoft.com/office/drawing/2014/main" id="{169D7FE0-A08B-470E-94E7-F00B54C525D9}"/>
                </a:ext>
              </a:extLst>
            </xdr:cNvPr>
            <xdr:cNvSpPr txBox="1"/>
          </xdr:nvSpPr>
          <xdr:spPr>
            <a:xfrm>
              <a:off x="3791241" y="2134222"/>
              <a:ext cx="7847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00" b="1"/>
                <a:t>Truncation 4</a:t>
              </a:r>
            </a:p>
          </xdr:txBody>
        </xdr:sp>
        <xdr:sp macro="" textlink="">
          <xdr:nvSpPr>
            <xdr:cNvPr id="10" name="TextBox 25">
              <a:extLst>
                <a:ext uri="{FF2B5EF4-FFF2-40B4-BE49-F238E27FC236}">
                  <a16:creationId xmlns:a16="http://schemas.microsoft.com/office/drawing/2014/main" id="{3DB9401C-00E9-4F0C-B6B1-21DDBF8D5FF9}"/>
                </a:ext>
              </a:extLst>
            </xdr:cNvPr>
            <xdr:cNvSpPr txBox="1"/>
          </xdr:nvSpPr>
          <xdr:spPr>
            <a:xfrm>
              <a:off x="4406397" y="2136336"/>
              <a:ext cx="7847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00" b="1"/>
                <a:t>Truncation 5</a:t>
              </a:r>
            </a:p>
          </xdr:txBody>
        </xdr:sp>
        <xdr:sp macro="" textlink="">
          <xdr:nvSpPr>
            <xdr:cNvPr id="11" name="TextBox 26">
              <a:extLst>
                <a:ext uri="{FF2B5EF4-FFF2-40B4-BE49-F238E27FC236}">
                  <a16:creationId xmlns:a16="http://schemas.microsoft.com/office/drawing/2014/main" id="{95B57DA6-DC08-4BA7-8938-34CC600A9821}"/>
                </a:ext>
              </a:extLst>
            </xdr:cNvPr>
            <xdr:cNvSpPr txBox="1"/>
          </xdr:nvSpPr>
          <xdr:spPr>
            <a:xfrm>
              <a:off x="5021553" y="2120478"/>
              <a:ext cx="7847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00" b="1"/>
                <a:t>Truncation 6</a:t>
              </a:r>
            </a:p>
          </xdr:txBody>
        </xdr:sp>
        <xdr:sp macro="" textlink="">
          <xdr:nvSpPr>
            <xdr:cNvPr id="12" name="TextBox 27">
              <a:extLst>
                <a:ext uri="{FF2B5EF4-FFF2-40B4-BE49-F238E27FC236}">
                  <a16:creationId xmlns:a16="http://schemas.microsoft.com/office/drawing/2014/main" id="{AB60F203-305A-4C95-91DF-63B928B54C85}"/>
                </a:ext>
              </a:extLst>
            </xdr:cNvPr>
            <xdr:cNvSpPr txBox="1"/>
          </xdr:nvSpPr>
          <xdr:spPr>
            <a:xfrm>
              <a:off x="5636708" y="2120478"/>
              <a:ext cx="7847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000" b="1"/>
                <a:t>Truncation 7</a:t>
              </a:r>
            </a:p>
          </xdr:txBody>
        </xdr:sp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45563184-20B0-4FA6-8DFA-401FCC03E62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brightnessContrast bright="20000" contrast="4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304" t="212" r="-114" b="4019"/>
            <a:stretch/>
          </xdr:blipFill>
          <xdr:spPr>
            <a:xfrm flipH="1">
              <a:off x="748885" y="2521932"/>
              <a:ext cx="6543675" cy="2093349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11</xdr:col>
      <xdr:colOff>95250</xdr:colOff>
      <xdr:row>15</xdr:row>
      <xdr:rowOff>85725</xdr:rowOff>
    </xdr:from>
    <xdr:to>
      <xdr:col>13</xdr:col>
      <xdr:colOff>381000</xdr:colOff>
      <xdr:row>16</xdr:row>
      <xdr:rowOff>161925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7B5BA7A-A348-4B0A-909E-44DE77309EEA}"/>
            </a:ext>
          </a:extLst>
        </xdr:cNvPr>
        <xdr:cNvSpPr txBox="1"/>
      </xdr:nvSpPr>
      <xdr:spPr>
        <a:xfrm>
          <a:off x="6800850" y="2943225"/>
          <a:ext cx="15049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/>
            <a:t>Repeat lane 3-6</a:t>
          </a:r>
        </a:p>
      </xdr:txBody>
    </xdr:sp>
    <xdr:clientData/>
  </xdr:twoCellAnchor>
  <xdr:twoCellAnchor>
    <xdr:from>
      <xdr:col>10</xdr:col>
      <xdr:colOff>242889</xdr:colOff>
      <xdr:row>16</xdr:row>
      <xdr:rowOff>190499</xdr:rowOff>
    </xdr:from>
    <xdr:to>
      <xdr:col>14</xdr:col>
      <xdr:colOff>228600</xdr:colOff>
      <xdr:row>18</xdr:row>
      <xdr:rowOff>52387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60CE7265-01E1-4411-9ACB-CB7FD5E5C225}"/>
            </a:ext>
          </a:extLst>
        </xdr:cNvPr>
        <xdr:cNvSpPr/>
      </xdr:nvSpPr>
      <xdr:spPr>
        <a:xfrm rot="16200000">
          <a:off x="7429501" y="2147887"/>
          <a:ext cx="242888" cy="2424111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7</xdr:row>
      <xdr:rowOff>100012</xdr:rowOff>
    </xdr:from>
    <xdr:to>
      <xdr:col>7</xdr:col>
      <xdr:colOff>457200</xdr:colOff>
      <xdr:row>21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5</xdr:row>
      <xdr:rowOff>180975</xdr:rowOff>
    </xdr:from>
    <xdr:to>
      <xdr:col>7</xdr:col>
      <xdr:colOff>471487</xdr:colOff>
      <xdr:row>20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176212</xdr:colOff>
      <xdr:row>6</xdr:row>
      <xdr:rowOff>9525</xdr:rowOff>
    </xdr:from>
    <xdr:to>
      <xdr:col>6</xdr:col>
      <xdr:colOff>728662</xdr:colOff>
      <xdr:row>20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/>
  </sheetViews>
  <sheetFormatPr defaultRowHeight="15" x14ac:dyDescent="0.25"/>
  <cols>
    <col min="1" max="1" width="10.85546875" customWidth="1"/>
  </cols>
  <sheetData>
    <row r="1" spans="1:6" x14ac:dyDescent="0.25">
      <c r="A1" t="s">
        <v>0</v>
      </c>
    </row>
    <row r="2" spans="1:6" x14ac:dyDescent="0.25">
      <c r="A2" t="s">
        <v>0</v>
      </c>
    </row>
    <row r="3" spans="1:6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 t="s">
        <v>6</v>
      </c>
      <c r="B4">
        <v>31300</v>
      </c>
      <c r="C4">
        <v>29100</v>
      </c>
      <c r="D4">
        <v>29800</v>
      </c>
      <c r="E4" s="1">
        <f>AVERAGE(B4:D4)</f>
        <v>30066.666666666668</v>
      </c>
      <c r="F4" s="1">
        <f>STDEV(B4:D4)</f>
        <v>1123.9810200058243</v>
      </c>
    </row>
    <row r="5" spans="1:6" x14ac:dyDescent="0.25">
      <c r="A5" s="2" t="s">
        <v>7</v>
      </c>
      <c r="B5">
        <v>30800</v>
      </c>
      <c r="C5">
        <v>32800</v>
      </c>
      <c r="D5">
        <v>32600</v>
      </c>
      <c r="E5" s="1">
        <f t="shared" ref="E5:E11" si="0">AVERAGE(B5:D5)</f>
        <v>32066.666666666668</v>
      </c>
      <c r="F5" s="1">
        <f t="shared" ref="F5:F11" si="1">STDEV(B5:D5)</f>
        <v>1101.5141094572205</v>
      </c>
    </row>
    <row r="6" spans="1:6" x14ac:dyDescent="0.25">
      <c r="A6" s="2" t="s">
        <v>8</v>
      </c>
      <c r="B6">
        <v>29800</v>
      </c>
      <c r="C6">
        <v>31800</v>
      </c>
      <c r="D6">
        <v>31500</v>
      </c>
      <c r="E6" s="1">
        <f t="shared" si="0"/>
        <v>31033.333333333332</v>
      </c>
      <c r="F6" s="1">
        <f t="shared" si="1"/>
        <v>1078.5793124908957</v>
      </c>
    </row>
    <row r="7" spans="1:6" x14ac:dyDescent="0.25">
      <c r="A7" s="2" t="s">
        <v>9</v>
      </c>
      <c r="B7">
        <v>29700</v>
      </c>
      <c r="C7">
        <v>27800</v>
      </c>
      <c r="D7">
        <v>29800</v>
      </c>
      <c r="E7" s="1">
        <f t="shared" si="0"/>
        <v>29100</v>
      </c>
      <c r="F7" s="1">
        <f t="shared" si="1"/>
        <v>1126.9427669584645</v>
      </c>
    </row>
    <row r="8" spans="1:6" x14ac:dyDescent="0.25">
      <c r="A8" s="2" t="s">
        <v>10</v>
      </c>
      <c r="B8">
        <v>31100</v>
      </c>
      <c r="C8">
        <v>31500</v>
      </c>
      <c r="D8">
        <v>33200</v>
      </c>
      <c r="E8" s="1">
        <f t="shared" si="0"/>
        <v>31933.333333333332</v>
      </c>
      <c r="F8" s="1">
        <f t="shared" si="1"/>
        <v>1115.0485789118486</v>
      </c>
    </row>
    <row r="9" spans="1:6" x14ac:dyDescent="0.25">
      <c r="A9" s="2" t="s">
        <v>11</v>
      </c>
      <c r="B9">
        <v>32200</v>
      </c>
      <c r="C9">
        <v>30500</v>
      </c>
      <c r="D9">
        <v>29900</v>
      </c>
      <c r="E9" s="1">
        <f t="shared" si="0"/>
        <v>30866.666666666668</v>
      </c>
      <c r="F9" s="1">
        <f t="shared" si="1"/>
        <v>1193.0353445448854</v>
      </c>
    </row>
    <row r="10" spans="1:6" x14ac:dyDescent="0.25">
      <c r="A10" s="2" t="s">
        <v>12</v>
      </c>
      <c r="B10">
        <v>1680</v>
      </c>
      <c r="C10">
        <v>780</v>
      </c>
      <c r="D10">
        <v>840</v>
      </c>
      <c r="E10" s="1">
        <f t="shared" si="0"/>
        <v>1100</v>
      </c>
      <c r="F10" s="1">
        <f t="shared" si="1"/>
        <v>503.18982501636498</v>
      </c>
    </row>
    <row r="11" spans="1:6" x14ac:dyDescent="0.25">
      <c r="A11" s="2" t="s">
        <v>13</v>
      </c>
      <c r="B11">
        <v>420</v>
      </c>
      <c r="C11">
        <v>1420</v>
      </c>
      <c r="D11">
        <v>870</v>
      </c>
      <c r="E11" s="1">
        <f t="shared" si="0"/>
        <v>903.33333333333337</v>
      </c>
      <c r="F11" s="1">
        <f t="shared" si="1"/>
        <v>500.83264004389059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topLeftCell="A16" workbookViewId="0">
      <selection activeCell="E9" sqref="E9"/>
    </sheetView>
  </sheetViews>
  <sheetFormatPr defaultRowHeight="15" x14ac:dyDescent="0.25"/>
  <sheetData>
    <row r="1" spans="1:11" ht="15.75" x14ac:dyDescent="0.25">
      <c r="A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t="s">
        <v>15</v>
      </c>
      <c r="B2">
        <v>0</v>
      </c>
      <c r="C2">
        <v>0.01</v>
      </c>
      <c r="D2">
        <v>0.1</v>
      </c>
      <c r="E2">
        <v>1</v>
      </c>
      <c r="F2">
        <v>5</v>
      </c>
      <c r="G2">
        <v>10</v>
      </c>
      <c r="H2">
        <v>50</v>
      </c>
      <c r="I2">
        <v>100</v>
      </c>
      <c r="J2">
        <v>150</v>
      </c>
      <c r="K2">
        <v>200</v>
      </c>
    </row>
    <row r="3" spans="1:11" x14ac:dyDescent="0.25">
      <c r="A3" t="s">
        <v>16</v>
      </c>
      <c r="B3" s="4">
        <v>100</v>
      </c>
      <c r="C3" s="4">
        <v>8000</v>
      </c>
      <c r="D3" s="4">
        <v>9000</v>
      </c>
      <c r="E3" s="4">
        <v>15000</v>
      </c>
      <c r="F3" s="4">
        <v>25000</v>
      </c>
      <c r="G3" s="4">
        <v>35000</v>
      </c>
      <c r="H3" s="4">
        <v>50000</v>
      </c>
      <c r="I3" s="4">
        <v>55000</v>
      </c>
      <c r="J3" s="4">
        <v>60000</v>
      </c>
      <c r="K3" s="4">
        <v>60000</v>
      </c>
    </row>
    <row r="4" spans="1:11" x14ac:dyDescent="0.25">
      <c r="A4" t="s">
        <v>17</v>
      </c>
      <c r="B4" s="4">
        <v>100</v>
      </c>
      <c r="C4" s="4">
        <v>100</v>
      </c>
      <c r="D4" s="4">
        <v>100</v>
      </c>
      <c r="E4" s="4">
        <v>500</v>
      </c>
      <c r="F4" s="4">
        <v>2500</v>
      </c>
      <c r="G4" s="4">
        <v>5000</v>
      </c>
      <c r="H4" s="4">
        <v>10000</v>
      </c>
      <c r="I4" s="4">
        <v>35000</v>
      </c>
      <c r="J4" s="4">
        <v>50000</v>
      </c>
      <c r="K4" s="4">
        <v>50000</v>
      </c>
    </row>
    <row r="5" spans="1:11" x14ac:dyDescent="0.25">
      <c r="A5" t="s">
        <v>18</v>
      </c>
      <c r="B5" s="4">
        <v>100</v>
      </c>
      <c r="C5" s="4">
        <v>100</v>
      </c>
      <c r="D5" s="4">
        <v>100</v>
      </c>
      <c r="E5" s="4">
        <v>400</v>
      </c>
      <c r="F5" s="4">
        <v>1500</v>
      </c>
      <c r="G5" s="4">
        <v>3000</v>
      </c>
      <c r="H5" s="4">
        <v>10000</v>
      </c>
      <c r="I5" s="4">
        <v>32000</v>
      </c>
      <c r="J5" s="4">
        <v>40000</v>
      </c>
      <c r="K5" s="4">
        <v>50000</v>
      </c>
    </row>
    <row r="6" spans="1:11" x14ac:dyDescent="0.25">
      <c r="A6" t="s">
        <v>19</v>
      </c>
      <c r="B6" s="4">
        <v>100</v>
      </c>
      <c r="C6" s="4">
        <v>100</v>
      </c>
      <c r="D6" s="4">
        <v>100</v>
      </c>
      <c r="E6" s="4">
        <v>300</v>
      </c>
      <c r="F6" s="4">
        <v>2000</v>
      </c>
      <c r="G6" s="4">
        <v>2000</v>
      </c>
      <c r="H6" s="4">
        <v>5000</v>
      </c>
      <c r="I6" s="4">
        <v>38000</v>
      </c>
      <c r="J6" s="4">
        <v>40000</v>
      </c>
      <c r="K6" s="4">
        <v>50000</v>
      </c>
    </row>
    <row r="7" spans="1:11" x14ac:dyDescent="0.25">
      <c r="A7" t="s">
        <v>20</v>
      </c>
      <c r="B7" s="4">
        <v>100</v>
      </c>
      <c r="C7" s="4">
        <v>100</v>
      </c>
      <c r="D7" s="4">
        <v>100</v>
      </c>
      <c r="E7" s="4">
        <v>100</v>
      </c>
      <c r="F7" s="4">
        <v>100</v>
      </c>
      <c r="G7" s="4">
        <v>100</v>
      </c>
      <c r="H7" s="4">
        <v>1000</v>
      </c>
      <c r="I7" s="4">
        <v>1000</v>
      </c>
      <c r="J7" s="4">
        <v>10000</v>
      </c>
      <c r="K7" s="4">
        <v>10000</v>
      </c>
    </row>
    <row r="9" spans="1:11" x14ac:dyDescent="0.25">
      <c r="A9" t="s">
        <v>21</v>
      </c>
    </row>
    <row r="10" spans="1:11" x14ac:dyDescent="0.25">
      <c r="A10" t="s">
        <v>15</v>
      </c>
      <c r="B10">
        <v>0</v>
      </c>
      <c r="C10">
        <v>0.01</v>
      </c>
      <c r="D10">
        <v>0.1</v>
      </c>
      <c r="E10">
        <v>1</v>
      </c>
      <c r="F10">
        <v>5</v>
      </c>
      <c r="G10">
        <v>10</v>
      </c>
      <c r="H10">
        <v>50</v>
      </c>
      <c r="I10">
        <v>100</v>
      </c>
      <c r="J10">
        <v>150</v>
      </c>
      <c r="K10">
        <v>200</v>
      </c>
    </row>
    <row r="11" spans="1:11" x14ac:dyDescent="0.25">
      <c r="A11" t="s">
        <v>16</v>
      </c>
      <c r="B11" s="4">
        <v>100</v>
      </c>
      <c r="C11" s="4">
        <v>7000</v>
      </c>
      <c r="D11" s="4">
        <v>7000</v>
      </c>
      <c r="E11" s="4">
        <v>12000</v>
      </c>
      <c r="F11" s="4">
        <v>29000</v>
      </c>
      <c r="G11" s="4">
        <v>33000</v>
      </c>
      <c r="H11" s="4">
        <v>49000</v>
      </c>
      <c r="I11" s="4">
        <v>57000</v>
      </c>
      <c r="J11" s="4">
        <v>63000</v>
      </c>
      <c r="K11" s="4">
        <v>61000</v>
      </c>
    </row>
    <row r="12" spans="1:11" x14ac:dyDescent="0.25">
      <c r="A12" t="s">
        <v>17</v>
      </c>
      <c r="B12" s="4">
        <v>100</v>
      </c>
      <c r="C12" s="4">
        <v>200</v>
      </c>
      <c r="D12" s="4">
        <v>200</v>
      </c>
      <c r="E12" s="4">
        <v>400</v>
      </c>
      <c r="F12" s="4">
        <v>2500</v>
      </c>
      <c r="G12" s="4">
        <v>4800</v>
      </c>
      <c r="H12" s="4">
        <v>9000</v>
      </c>
      <c r="I12" s="4">
        <v>37000</v>
      </c>
      <c r="J12" s="4">
        <v>46000</v>
      </c>
      <c r="K12" s="4">
        <v>48000</v>
      </c>
    </row>
    <row r="13" spans="1:11" x14ac:dyDescent="0.25">
      <c r="A13" t="s">
        <v>18</v>
      </c>
      <c r="B13" s="4">
        <v>200</v>
      </c>
      <c r="C13" s="4">
        <v>100</v>
      </c>
      <c r="D13" s="4">
        <v>200</v>
      </c>
      <c r="E13" s="4">
        <v>500</v>
      </c>
      <c r="F13" s="4">
        <v>1400</v>
      </c>
      <c r="G13" s="4">
        <v>3200</v>
      </c>
      <c r="H13" s="4">
        <v>1000</v>
      </c>
      <c r="I13" s="4">
        <v>30000</v>
      </c>
      <c r="J13" s="4">
        <v>35000</v>
      </c>
      <c r="K13" s="4">
        <v>45000</v>
      </c>
    </row>
    <row r="14" spans="1:11" x14ac:dyDescent="0.25">
      <c r="A14" t="s">
        <v>19</v>
      </c>
      <c r="B14" s="4">
        <v>200</v>
      </c>
      <c r="C14" s="4">
        <v>100</v>
      </c>
      <c r="D14" s="4">
        <v>200</v>
      </c>
      <c r="E14" s="4">
        <v>200</v>
      </c>
      <c r="F14" s="4">
        <v>1800</v>
      </c>
      <c r="G14" s="4">
        <v>2200</v>
      </c>
      <c r="H14" s="4">
        <v>4500</v>
      </c>
      <c r="I14" s="4">
        <v>40000</v>
      </c>
      <c r="J14" s="4">
        <v>37000</v>
      </c>
      <c r="K14" s="4">
        <v>53000</v>
      </c>
    </row>
    <row r="15" spans="1:11" x14ac:dyDescent="0.25">
      <c r="A15" t="s">
        <v>20</v>
      </c>
      <c r="B15" s="4">
        <v>100</v>
      </c>
      <c r="C15" s="4">
        <v>100</v>
      </c>
      <c r="D15" s="4">
        <v>100</v>
      </c>
      <c r="E15" s="4">
        <v>100</v>
      </c>
      <c r="F15" s="4">
        <v>100</v>
      </c>
      <c r="G15" s="4">
        <v>400</v>
      </c>
      <c r="H15" s="4">
        <v>800</v>
      </c>
      <c r="I15" s="4">
        <v>900</v>
      </c>
      <c r="J15" s="4">
        <v>12000</v>
      </c>
      <c r="K15" s="4">
        <v>10000</v>
      </c>
    </row>
    <row r="17" spans="1:11" x14ac:dyDescent="0.25">
      <c r="A17" t="s">
        <v>22</v>
      </c>
    </row>
    <row r="18" spans="1:11" x14ac:dyDescent="0.25">
      <c r="A18" t="s">
        <v>15</v>
      </c>
      <c r="B18">
        <v>0</v>
      </c>
      <c r="C18">
        <v>0.01</v>
      </c>
      <c r="D18">
        <v>0.1</v>
      </c>
      <c r="E18">
        <v>1</v>
      </c>
      <c r="F18">
        <v>5</v>
      </c>
      <c r="G18">
        <v>10</v>
      </c>
      <c r="H18">
        <v>50</v>
      </c>
      <c r="I18">
        <v>100</v>
      </c>
      <c r="J18">
        <v>150</v>
      </c>
      <c r="K18">
        <v>200</v>
      </c>
    </row>
    <row r="19" spans="1:11" x14ac:dyDescent="0.25">
      <c r="A19" t="s">
        <v>16</v>
      </c>
      <c r="B19" s="4">
        <v>200</v>
      </c>
      <c r="C19" s="4">
        <v>8000</v>
      </c>
      <c r="D19" s="4">
        <v>10000</v>
      </c>
      <c r="E19" s="4">
        <v>14000</v>
      </c>
      <c r="F19" s="4">
        <v>24000</v>
      </c>
      <c r="G19" s="4">
        <v>38000</v>
      </c>
      <c r="H19" s="4">
        <v>48000</v>
      </c>
      <c r="I19" s="4">
        <v>53000</v>
      </c>
      <c r="J19" s="4">
        <v>58000</v>
      </c>
      <c r="K19" s="4">
        <v>62000</v>
      </c>
    </row>
    <row r="20" spans="1:11" x14ac:dyDescent="0.25">
      <c r="A20" t="s">
        <v>17</v>
      </c>
      <c r="B20" s="4">
        <v>200</v>
      </c>
      <c r="C20" s="4">
        <v>100</v>
      </c>
      <c r="D20" s="4">
        <v>100</v>
      </c>
      <c r="E20" s="4">
        <v>400</v>
      </c>
      <c r="F20" s="4">
        <v>2300</v>
      </c>
      <c r="G20" s="4">
        <v>5500</v>
      </c>
      <c r="H20" s="4">
        <v>11000</v>
      </c>
      <c r="I20" s="4">
        <v>43000</v>
      </c>
      <c r="J20" s="4">
        <v>48000</v>
      </c>
      <c r="K20" s="4">
        <v>50000</v>
      </c>
    </row>
    <row r="21" spans="1:11" x14ac:dyDescent="0.25">
      <c r="A21" t="s">
        <v>18</v>
      </c>
      <c r="B21" s="4">
        <v>100</v>
      </c>
      <c r="C21" s="4">
        <v>200</v>
      </c>
      <c r="D21" s="4">
        <v>100</v>
      </c>
      <c r="E21" s="4">
        <v>400</v>
      </c>
      <c r="F21" s="4">
        <v>1600</v>
      </c>
      <c r="G21" s="4">
        <v>3800</v>
      </c>
      <c r="H21" s="4">
        <v>9400</v>
      </c>
      <c r="I21" s="4">
        <v>32000</v>
      </c>
      <c r="J21" s="4">
        <v>36000</v>
      </c>
      <c r="K21" s="4">
        <v>44000</v>
      </c>
    </row>
    <row r="22" spans="1:11" x14ac:dyDescent="0.25">
      <c r="A22" t="s">
        <v>19</v>
      </c>
      <c r="B22" s="4">
        <v>100</v>
      </c>
      <c r="C22" s="4">
        <v>200</v>
      </c>
      <c r="D22" s="4">
        <v>200</v>
      </c>
      <c r="E22" s="4">
        <v>300</v>
      </c>
      <c r="F22" s="4">
        <v>2000</v>
      </c>
      <c r="G22" s="4">
        <v>2200</v>
      </c>
      <c r="H22" s="4">
        <v>4700</v>
      </c>
      <c r="I22" s="4">
        <v>50000</v>
      </c>
      <c r="J22" s="4">
        <v>53000</v>
      </c>
      <c r="K22" s="4">
        <v>55000</v>
      </c>
    </row>
    <row r="23" spans="1:11" x14ac:dyDescent="0.25">
      <c r="A23" t="s">
        <v>20</v>
      </c>
      <c r="B23" s="4">
        <v>100</v>
      </c>
      <c r="C23" s="4">
        <v>100</v>
      </c>
      <c r="D23" s="4">
        <v>200</v>
      </c>
      <c r="E23" s="4">
        <v>100</v>
      </c>
      <c r="F23" s="4">
        <v>100</v>
      </c>
      <c r="G23" s="4">
        <v>200</v>
      </c>
      <c r="H23" s="4">
        <v>900</v>
      </c>
      <c r="I23" s="4">
        <v>900</v>
      </c>
      <c r="J23" s="4">
        <v>18000</v>
      </c>
      <c r="K23" s="4">
        <v>22000</v>
      </c>
    </row>
    <row r="25" spans="1:11" x14ac:dyDescent="0.25">
      <c r="A25" t="s">
        <v>4</v>
      </c>
    </row>
    <row r="26" spans="1:11" x14ac:dyDescent="0.25">
      <c r="A26" t="s">
        <v>15</v>
      </c>
      <c r="B26">
        <v>0</v>
      </c>
      <c r="C26">
        <v>0.01</v>
      </c>
      <c r="D26">
        <v>0.1</v>
      </c>
      <c r="E26">
        <v>1</v>
      </c>
      <c r="F26">
        <v>5</v>
      </c>
      <c r="G26">
        <v>10</v>
      </c>
      <c r="H26">
        <v>50</v>
      </c>
      <c r="I26">
        <v>100</v>
      </c>
      <c r="J26">
        <v>150</v>
      </c>
      <c r="K26">
        <v>200</v>
      </c>
    </row>
    <row r="27" spans="1:11" x14ac:dyDescent="0.25">
      <c r="A27" s="5" t="s">
        <v>16</v>
      </c>
      <c r="B27" s="6">
        <f>AVERAGE(B3,B11,B19)</f>
        <v>133.33333333333334</v>
      </c>
      <c r="C27" s="6">
        <f t="shared" ref="C27:K27" si="0">AVERAGE(C3,C11,C19)</f>
        <v>7666.666666666667</v>
      </c>
      <c r="D27" s="6">
        <f t="shared" si="0"/>
        <v>8666.6666666666661</v>
      </c>
      <c r="E27" s="6">
        <f t="shared" si="0"/>
        <v>13666.666666666666</v>
      </c>
      <c r="F27" s="6">
        <f t="shared" si="0"/>
        <v>26000</v>
      </c>
      <c r="G27" s="6">
        <f t="shared" si="0"/>
        <v>35333.333333333336</v>
      </c>
      <c r="H27" s="6">
        <f t="shared" si="0"/>
        <v>49000</v>
      </c>
      <c r="I27" s="6">
        <f t="shared" si="0"/>
        <v>55000</v>
      </c>
      <c r="J27" s="6">
        <f t="shared" si="0"/>
        <v>60333.333333333336</v>
      </c>
      <c r="K27" s="6">
        <f t="shared" si="0"/>
        <v>61000</v>
      </c>
    </row>
    <row r="28" spans="1:11" x14ac:dyDescent="0.25">
      <c r="A28" t="s">
        <v>5</v>
      </c>
      <c r="B28" s="4">
        <f>STDEV(B3,B11,B19)</f>
        <v>57.735026918962568</v>
      </c>
      <c r="C28" s="4">
        <f t="shared" ref="C28:K28" si="1">STDEV(C3,C11,C19)</f>
        <v>577.35026918962569</v>
      </c>
      <c r="D28" s="4">
        <f t="shared" si="1"/>
        <v>1527.525231651945</v>
      </c>
      <c r="E28" s="4">
        <f t="shared" si="1"/>
        <v>1527.5252316519468</v>
      </c>
      <c r="F28" s="4">
        <f t="shared" si="1"/>
        <v>2645.7513110645905</v>
      </c>
      <c r="G28" s="4">
        <f t="shared" si="1"/>
        <v>2516.6114784235833</v>
      </c>
      <c r="H28" s="4">
        <f t="shared" si="1"/>
        <v>1000</v>
      </c>
      <c r="I28" s="4">
        <f t="shared" si="1"/>
        <v>2000</v>
      </c>
      <c r="J28" s="4">
        <f t="shared" si="1"/>
        <v>2516.6114784235833</v>
      </c>
      <c r="K28" s="4">
        <f t="shared" si="1"/>
        <v>1000</v>
      </c>
    </row>
    <row r="29" spans="1:11" x14ac:dyDescent="0.25">
      <c r="A29" s="5" t="s">
        <v>17</v>
      </c>
      <c r="B29" s="6">
        <f>AVERAGE(B4,B12,B20)</f>
        <v>133.33333333333334</v>
      </c>
      <c r="C29" s="6">
        <f t="shared" ref="C29:K29" si="2">AVERAGE(C4,C12,C20)</f>
        <v>133.33333333333334</v>
      </c>
      <c r="D29" s="6">
        <f t="shared" si="2"/>
        <v>133.33333333333334</v>
      </c>
      <c r="E29" s="6">
        <f t="shared" si="2"/>
        <v>433.33333333333331</v>
      </c>
      <c r="F29" s="6">
        <f t="shared" si="2"/>
        <v>2433.3333333333335</v>
      </c>
      <c r="G29" s="6">
        <f t="shared" si="2"/>
        <v>5100</v>
      </c>
      <c r="H29" s="6">
        <f t="shared" si="2"/>
        <v>10000</v>
      </c>
      <c r="I29" s="6">
        <f t="shared" si="2"/>
        <v>38333.333333333336</v>
      </c>
      <c r="J29" s="6">
        <f t="shared" si="2"/>
        <v>48000</v>
      </c>
      <c r="K29" s="6">
        <f t="shared" si="2"/>
        <v>49333.333333333336</v>
      </c>
    </row>
    <row r="30" spans="1:11" x14ac:dyDescent="0.25">
      <c r="A30" t="s">
        <v>23</v>
      </c>
      <c r="B30" s="4">
        <f>STDEV(B4,B12,B20)</f>
        <v>57.735026918962568</v>
      </c>
      <c r="C30" s="4">
        <f t="shared" ref="C30:K30" si="3">STDEV(C4,C12,C20)</f>
        <v>57.735026918962568</v>
      </c>
      <c r="D30" s="4">
        <f t="shared" si="3"/>
        <v>57.735026918962568</v>
      </c>
      <c r="E30" s="4">
        <f t="shared" si="3"/>
        <v>57.735026918962411</v>
      </c>
      <c r="F30" s="4">
        <f t="shared" si="3"/>
        <v>115.47005383792515</v>
      </c>
      <c r="G30" s="4">
        <f t="shared" si="3"/>
        <v>360.55512754639892</v>
      </c>
      <c r="H30" s="4">
        <f t="shared" si="3"/>
        <v>1000</v>
      </c>
      <c r="I30" s="4">
        <f t="shared" si="3"/>
        <v>4163.3319989322654</v>
      </c>
      <c r="J30" s="4">
        <f t="shared" si="3"/>
        <v>2000</v>
      </c>
      <c r="K30" s="4">
        <f t="shared" si="3"/>
        <v>1154.7005383792516</v>
      </c>
    </row>
    <row r="31" spans="1:11" x14ac:dyDescent="0.25">
      <c r="A31" s="5" t="s">
        <v>18</v>
      </c>
      <c r="B31" s="6">
        <f>AVERAGE(B5,B13,B21)</f>
        <v>133.33333333333334</v>
      </c>
      <c r="C31" s="6">
        <f t="shared" ref="C31:K31" si="4">AVERAGE(C5,C13,C21)</f>
        <v>133.33333333333334</v>
      </c>
      <c r="D31" s="6">
        <f t="shared" si="4"/>
        <v>133.33333333333334</v>
      </c>
      <c r="E31" s="6">
        <f t="shared" si="4"/>
        <v>433.33333333333331</v>
      </c>
      <c r="F31" s="6">
        <f t="shared" si="4"/>
        <v>1500</v>
      </c>
      <c r="G31" s="6">
        <f t="shared" si="4"/>
        <v>3333.3333333333335</v>
      </c>
      <c r="H31" s="6">
        <f t="shared" si="4"/>
        <v>6800</v>
      </c>
      <c r="I31" s="6">
        <f t="shared" si="4"/>
        <v>31333.333333333332</v>
      </c>
      <c r="J31" s="6">
        <f t="shared" si="4"/>
        <v>37000</v>
      </c>
      <c r="K31" s="6">
        <f t="shared" si="4"/>
        <v>46333.333333333336</v>
      </c>
    </row>
    <row r="32" spans="1:11" x14ac:dyDescent="0.25">
      <c r="A32" t="s">
        <v>5</v>
      </c>
      <c r="B32" s="4">
        <f>STDEV(B5,B13,B21)</f>
        <v>57.735026918962568</v>
      </c>
      <c r="C32" s="4">
        <f t="shared" ref="C32:K32" si="5">STDEV(C5,C13,C21)</f>
        <v>57.735026918962568</v>
      </c>
      <c r="D32" s="4">
        <f t="shared" si="5"/>
        <v>57.735026918962568</v>
      </c>
      <c r="E32" s="4">
        <f t="shared" si="5"/>
        <v>57.735026918962411</v>
      </c>
      <c r="F32" s="4">
        <f t="shared" si="5"/>
        <v>100</v>
      </c>
      <c r="G32" s="4">
        <f t="shared" si="5"/>
        <v>416.33319989322729</v>
      </c>
      <c r="H32" s="4">
        <f t="shared" si="5"/>
        <v>5031.8982501636501</v>
      </c>
      <c r="I32" s="4">
        <f t="shared" si="5"/>
        <v>1154.7005383792514</v>
      </c>
      <c r="J32" s="4">
        <f t="shared" si="5"/>
        <v>2645.7513110645905</v>
      </c>
      <c r="K32" s="4">
        <f t="shared" si="5"/>
        <v>3214.5502536643185</v>
      </c>
    </row>
    <row r="33" spans="1:11" x14ac:dyDescent="0.25">
      <c r="A33" s="5" t="s">
        <v>19</v>
      </c>
      <c r="B33" s="6">
        <f>AVERAGE(B6,B14,B22)</f>
        <v>133.33333333333334</v>
      </c>
      <c r="C33" s="6">
        <f t="shared" ref="C33:K33" si="6">AVERAGE(C6,C14,C22)</f>
        <v>133.33333333333334</v>
      </c>
      <c r="D33" s="6">
        <f t="shared" si="6"/>
        <v>166.66666666666666</v>
      </c>
      <c r="E33" s="6">
        <f t="shared" si="6"/>
        <v>266.66666666666669</v>
      </c>
      <c r="F33" s="6">
        <f t="shared" si="6"/>
        <v>1933.3333333333333</v>
      </c>
      <c r="G33" s="6">
        <f t="shared" si="6"/>
        <v>2133.3333333333335</v>
      </c>
      <c r="H33" s="6">
        <f t="shared" si="6"/>
        <v>4733.333333333333</v>
      </c>
      <c r="I33" s="6">
        <f t="shared" si="6"/>
        <v>42666.666666666664</v>
      </c>
      <c r="J33" s="6">
        <f t="shared" si="6"/>
        <v>43333.333333333336</v>
      </c>
      <c r="K33" s="6">
        <f t="shared" si="6"/>
        <v>52666.666666666664</v>
      </c>
    </row>
    <row r="34" spans="1:11" x14ac:dyDescent="0.25">
      <c r="A34" t="s">
        <v>23</v>
      </c>
      <c r="B34" s="4">
        <f>STDEV(B6,B14,B22)</f>
        <v>57.735026918962568</v>
      </c>
      <c r="C34" s="4">
        <f t="shared" ref="C34:K34" si="7">STDEV(C6,C14,C22)</f>
        <v>57.735026918962568</v>
      </c>
      <c r="D34" s="4">
        <f t="shared" si="7"/>
        <v>57.735026918962596</v>
      </c>
      <c r="E34" s="4">
        <f t="shared" si="7"/>
        <v>57.735026918962532</v>
      </c>
      <c r="F34" s="4">
        <f t="shared" si="7"/>
        <v>115.47005383792515</v>
      </c>
      <c r="G34" s="4">
        <f t="shared" si="7"/>
        <v>115.47005383792515</v>
      </c>
      <c r="H34" s="4">
        <f t="shared" si="7"/>
        <v>251.6611478423583</v>
      </c>
      <c r="I34" s="4">
        <f t="shared" si="7"/>
        <v>6429.1005073286487</v>
      </c>
      <c r="J34" s="4">
        <f t="shared" si="7"/>
        <v>8504.9005481153927</v>
      </c>
      <c r="K34" s="4">
        <f t="shared" si="7"/>
        <v>2516.6114784235833</v>
      </c>
    </row>
    <row r="35" spans="1:11" x14ac:dyDescent="0.25">
      <c r="A35" s="5" t="s">
        <v>20</v>
      </c>
      <c r="B35" s="6">
        <f>AVERAGE(B7,B15,B23)</f>
        <v>100</v>
      </c>
      <c r="C35" s="6">
        <f t="shared" ref="C35:K35" si="8">AVERAGE(C7,C15,C23)</f>
        <v>100</v>
      </c>
      <c r="D35" s="6">
        <f t="shared" si="8"/>
        <v>133.33333333333334</v>
      </c>
      <c r="E35" s="6">
        <f t="shared" si="8"/>
        <v>100</v>
      </c>
      <c r="F35" s="6">
        <f t="shared" si="8"/>
        <v>100</v>
      </c>
      <c r="G35" s="6">
        <f t="shared" si="8"/>
        <v>233.33333333333334</v>
      </c>
      <c r="H35" s="6">
        <f t="shared" si="8"/>
        <v>900</v>
      </c>
      <c r="I35" s="6">
        <f t="shared" si="8"/>
        <v>933.33333333333337</v>
      </c>
      <c r="J35" s="6">
        <f t="shared" si="8"/>
        <v>13333.333333333334</v>
      </c>
      <c r="K35" s="6">
        <f t="shared" si="8"/>
        <v>14000</v>
      </c>
    </row>
    <row r="36" spans="1:11" x14ac:dyDescent="0.25">
      <c r="A36" t="s">
        <v>5</v>
      </c>
      <c r="B36" s="4">
        <f>STDEV(B7,B15,B23)</f>
        <v>0</v>
      </c>
      <c r="C36" s="4">
        <f t="shared" ref="C36:K36" si="9">STDEV(C7,C15,C23)</f>
        <v>0</v>
      </c>
      <c r="D36" s="4">
        <f t="shared" si="9"/>
        <v>57.735026918962568</v>
      </c>
      <c r="E36" s="4">
        <f t="shared" si="9"/>
        <v>0</v>
      </c>
      <c r="F36" s="4">
        <f t="shared" si="9"/>
        <v>0</v>
      </c>
      <c r="G36" s="4">
        <f t="shared" si="9"/>
        <v>152.75252316519465</v>
      </c>
      <c r="H36" s="4">
        <f t="shared" si="9"/>
        <v>100</v>
      </c>
      <c r="I36" s="4">
        <f t="shared" si="9"/>
        <v>57.735026918962575</v>
      </c>
      <c r="J36" s="4">
        <f t="shared" si="9"/>
        <v>4163.3319989322663</v>
      </c>
      <c r="K36" s="4">
        <f t="shared" si="9"/>
        <v>6928.2032302755088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topLeftCell="A2" workbookViewId="0">
      <selection activeCell="B37" sqref="B37:AC40"/>
    </sheetView>
  </sheetViews>
  <sheetFormatPr defaultRowHeight="15" x14ac:dyDescent="0.25"/>
  <sheetData>
    <row r="1" spans="1:8" x14ac:dyDescent="0.25">
      <c r="A1" t="s">
        <v>24</v>
      </c>
    </row>
    <row r="2" spans="1:8" ht="15.75" x14ac:dyDescent="0.25">
      <c r="G2" s="3" t="s">
        <v>25</v>
      </c>
    </row>
    <row r="3" spans="1:8" x14ac:dyDescent="0.25">
      <c r="A3" t="s">
        <v>26</v>
      </c>
      <c r="B3" t="s">
        <v>27</v>
      </c>
      <c r="C3" t="s">
        <v>28</v>
      </c>
      <c r="D3" t="s">
        <v>29</v>
      </c>
      <c r="F3" t="s">
        <v>26</v>
      </c>
      <c r="G3" t="s">
        <v>30</v>
      </c>
      <c r="H3" t="s">
        <v>5</v>
      </c>
    </row>
    <row r="4" spans="1:8" x14ac:dyDescent="0.25">
      <c r="A4" s="41" t="s">
        <v>38</v>
      </c>
      <c r="B4" s="4">
        <v>8000</v>
      </c>
      <c r="C4" s="4">
        <v>7000</v>
      </c>
      <c r="D4" s="4">
        <v>8000</v>
      </c>
      <c r="E4" s="4"/>
      <c r="F4" s="41" t="s">
        <v>38</v>
      </c>
      <c r="G4" s="4">
        <f t="shared" ref="G4:G31" si="0">AVERAGE(B4:D4)</f>
        <v>7666.666666666667</v>
      </c>
      <c r="H4" s="4">
        <f t="shared" ref="H4:H31" si="1">STDEV(B4:D4)</f>
        <v>577.35026918962569</v>
      </c>
    </row>
    <row r="5" spans="1:8" x14ac:dyDescent="0.25">
      <c r="A5" s="41" t="s">
        <v>39</v>
      </c>
      <c r="B5" s="4">
        <v>7000</v>
      </c>
      <c r="C5" s="4">
        <v>8000</v>
      </c>
      <c r="D5" s="4">
        <v>7000</v>
      </c>
      <c r="E5" s="4"/>
      <c r="F5" s="41" t="s">
        <v>39</v>
      </c>
      <c r="G5" s="4">
        <f t="shared" si="0"/>
        <v>7333.333333333333</v>
      </c>
      <c r="H5" s="4">
        <f t="shared" si="1"/>
        <v>577.35026918962569</v>
      </c>
    </row>
    <row r="6" spans="1:8" x14ac:dyDescent="0.25">
      <c r="A6" s="41" t="s">
        <v>40</v>
      </c>
      <c r="B6" s="4">
        <v>8000</v>
      </c>
      <c r="C6" s="4">
        <v>7000</v>
      </c>
      <c r="D6" s="4">
        <v>8000</v>
      </c>
      <c r="E6" s="4"/>
      <c r="F6" s="41" t="s">
        <v>40</v>
      </c>
      <c r="G6" s="4">
        <f t="shared" si="0"/>
        <v>7666.666666666667</v>
      </c>
      <c r="H6" s="4">
        <f t="shared" si="1"/>
        <v>577.35026918962569</v>
      </c>
    </row>
    <row r="7" spans="1:8" x14ac:dyDescent="0.25">
      <c r="A7" s="41" t="s">
        <v>41</v>
      </c>
      <c r="B7" s="4">
        <v>6500</v>
      </c>
      <c r="C7" s="4">
        <v>7000</v>
      </c>
      <c r="D7" s="4">
        <v>8000</v>
      </c>
      <c r="E7" s="4"/>
      <c r="F7" s="41" t="s">
        <v>41</v>
      </c>
      <c r="G7" s="4">
        <f t="shared" si="0"/>
        <v>7166.666666666667</v>
      </c>
      <c r="H7" s="4">
        <f t="shared" si="1"/>
        <v>763.76261582597328</v>
      </c>
    </row>
    <row r="8" spans="1:8" x14ac:dyDescent="0.25">
      <c r="A8" s="41" t="s">
        <v>42</v>
      </c>
      <c r="B8" s="4">
        <v>8000</v>
      </c>
      <c r="C8" s="4">
        <v>8500</v>
      </c>
      <c r="D8" s="4">
        <v>7000</v>
      </c>
      <c r="E8" s="4"/>
      <c r="F8" s="41" t="s">
        <v>42</v>
      </c>
      <c r="G8" s="4">
        <f t="shared" si="0"/>
        <v>7833.333333333333</v>
      </c>
      <c r="H8" s="4">
        <f t="shared" si="1"/>
        <v>763.76261582597328</v>
      </c>
    </row>
    <row r="9" spans="1:8" x14ac:dyDescent="0.25">
      <c r="A9" s="41" t="s">
        <v>43</v>
      </c>
      <c r="B9" s="4">
        <v>8000</v>
      </c>
      <c r="C9" s="4">
        <v>7500</v>
      </c>
      <c r="D9" s="4">
        <v>8000</v>
      </c>
      <c r="E9" s="4"/>
      <c r="F9" s="41" t="s">
        <v>43</v>
      </c>
      <c r="G9" s="4">
        <f t="shared" si="0"/>
        <v>7833.333333333333</v>
      </c>
      <c r="H9" s="4">
        <f t="shared" si="1"/>
        <v>288.67513459481285</v>
      </c>
    </row>
    <row r="10" spans="1:8" x14ac:dyDescent="0.25">
      <c r="A10" s="41" t="s">
        <v>44</v>
      </c>
      <c r="B10" s="4">
        <v>6500</v>
      </c>
      <c r="C10" s="4">
        <v>7000</v>
      </c>
      <c r="D10" s="4">
        <v>7500</v>
      </c>
      <c r="E10" s="4"/>
      <c r="F10" s="41" t="s">
        <v>44</v>
      </c>
      <c r="G10" s="4">
        <f t="shared" si="0"/>
        <v>7000</v>
      </c>
      <c r="H10" s="4">
        <f t="shared" si="1"/>
        <v>500</v>
      </c>
    </row>
    <row r="11" spans="1:8" x14ac:dyDescent="0.25">
      <c r="A11" s="41" t="s">
        <v>45</v>
      </c>
      <c r="B11" s="4">
        <v>9000</v>
      </c>
      <c r="C11" s="4">
        <v>9500</v>
      </c>
      <c r="D11" s="4">
        <v>9000</v>
      </c>
      <c r="E11" s="4"/>
      <c r="F11" s="41" t="s">
        <v>45</v>
      </c>
      <c r="G11" s="4">
        <f t="shared" si="0"/>
        <v>9166.6666666666661</v>
      </c>
      <c r="H11" s="4">
        <f t="shared" si="1"/>
        <v>288.6751345948129</v>
      </c>
    </row>
    <row r="12" spans="1:8" x14ac:dyDescent="0.25">
      <c r="A12" s="41" t="s">
        <v>46</v>
      </c>
      <c r="B12" s="4">
        <v>9000</v>
      </c>
      <c r="C12" s="4">
        <v>10000</v>
      </c>
      <c r="D12" s="4">
        <v>9500</v>
      </c>
      <c r="E12" s="4"/>
      <c r="F12" s="41" t="s">
        <v>46</v>
      </c>
      <c r="G12" s="4">
        <f t="shared" si="0"/>
        <v>9500</v>
      </c>
      <c r="H12" s="4">
        <f t="shared" si="1"/>
        <v>500</v>
      </c>
    </row>
    <row r="13" spans="1:8" x14ac:dyDescent="0.25">
      <c r="A13" s="41" t="s">
        <v>47</v>
      </c>
      <c r="B13" s="4">
        <v>9000</v>
      </c>
      <c r="C13" s="4">
        <v>9500</v>
      </c>
      <c r="D13" s="4">
        <v>9000</v>
      </c>
      <c r="E13" s="4"/>
      <c r="F13" s="41" t="s">
        <v>47</v>
      </c>
      <c r="G13" s="4">
        <f t="shared" si="0"/>
        <v>9166.6666666666661</v>
      </c>
      <c r="H13" s="4">
        <f t="shared" si="1"/>
        <v>288.6751345948129</v>
      </c>
    </row>
    <row r="14" spans="1:8" x14ac:dyDescent="0.25">
      <c r="A14" s="41" t="s">
        <v>48</v>
      </c>
      <c r="B14" s="4">
        <v>10000</v>
      </c>
      <c r="C14" s="4">
        <v>10000</v>
      </c>
      <c r="D14" s="4">
        <v>11000</v>
      </c>
      <c r="E14" s="4"/>
      <c r="F14" s="41" t="s">
        <v>48</v>
      </c>
      <c r="G14" s="4">
        <f t="shared" si="0"/>
        <v>10333.333333333334</v>
      </c>
      <c r="H14" s="4">
        <f t="shared" si="1"/>
        <v>577.35026918962569</v>
      </c>
    </row>
    <row r="15" spans="1:8" x14ac:dyDescent="0.25">
      <c r="A15" s="41" t="s">
        <v>49</v>
      </c>
      <c r="B15" s="4">
        <v>700</v>
      </c>
      <c r="C15" s="4">
        <v>1000</v>
      </c>
      <c r="D15" s="4">
        <v>1000</v>
      </c>
      <c r="E15" s="4"/>
      <c r="F15" s="41" t="s">
        <v>49</v>
      </c>
      <c r="G15" s="4">
        <f t="shared" si="0"/>
        <v>900</v>
      </c>
      <c r="H15" s="4">
        <f t="shared" si="1"/>
        <v>173.20508075688772</v>
      </c>
    </row>
    <row r="16" spans="1:8" x14ac:dyDescent="0.25">
      <c r="A16" s="41" t="s">
        <v>50</v>
      </c>
      <c r="B16" s="4">
        <v>500</v>
      </c>
      <c r="C16" s="4">
        <v>500</v>
      </c>
      <c r="D16" s="4">
        <v>500</v>
      </c>
      <c r="E16" s="4"/>
      <c r="F16" s="41" t="s">
        <v>50</v>
      </c>
      <c r="G16" s="4">
        <f t="shared" si="0"/>
        <v>500</v>
      </c>
      <c r="H16" s="4">
        <f t="shared" si="1"/>
        <v>0</v>
      </c>
    </row>
    <row r="17" spans="1:8" x14ac:dyDescent="0.25">
      <c r="A17" s="41" t="s">
        <v>51</v>
      </c>
      <c r="B17" s="4">
        <v>500</v>
      </c>
      <c r="C17" s="4">
        <v>500</v>
      </c>
      <c r="D17" s="4">
        <v>450</v>
      </c>
      <c r="E17" s="4"/>
      <c r="F17" s="41" t="s">
        <v>51</v>
      </c>
      <c r="G17" s="4">
        <f t="shared" si="0"/>
        <v>483.33333333333331</v>
      </c>
      <c r="H17" s="4">
        <f t="shared" si="1"/>
        <v>28.867513459481287</v>
      </c>
    </row>
    <row r="18" spans="1:8" x14ac:dyDescent="0.25">
      <c r="A18" s="41" t="s">
        <v>52</v>
      </c>
      <c r="B18" s="4">
        <v>400</v>
      </c>
      <c r="C18" s="4">
        <v>500</v>
      </c>
      <c r="D18" s="4">
        <v>400</v>
      </c>
      <c r="E18" s="4"/>
      <c r="F18" s="41" t="s">
        <v>52</v>
      </c>
      <c r="G18" s="4">
        <f t="shared" si="0"/>
        <v>433.33333333333331</v>
      </c>
      <c r="H18" s="4">
        <f t="shared" si="1"/>
        <v>57.735026918962411</v>
      </c>
    </row>
    <row r="19" spans="1:8" x14ac:dyDescent="0.25">
      <c r="A19" s="41" t="s">
        <v>53</v>
      </c>
      <c r="B19" s="4">
        <v>200</v>
      </c>
      <c r="C19" s="4">
        <v>200</v>
      </c>
      <c r="D19" s="4">
        <v>300</v>
      </c>
      <c r="E19" s="4"/>
      <c r="F19" s="41" t="s">
        <v>53</v>
      </c>
      <c r="G19" s="4">
        <f t="shared" si="0"/>
        <v>233.33333333333334</v>
      </c>
      <c r="H19" s="4">
        <f t="shared" si="1"/>
        <v>57.735026918962532</v>
      </c>
    </row>
    <row r="20" spans="1:8" x14ac:dyDescent="0.25">
      <c r="A20" s="41" t="s">
        <v>54</v>
      </c>
      <c r="B20" s="4">
        <v>400</v>
      </c>
      <c r="C20" s="4">
        <v>300</v>
      </c>
      <c r="D20" s="4">
        <v>400</v>
      </c>
      <c r="E20" s="4"/>
      <c r="F20" s="41" t="s">
        <v>54</v>
      </c>
      <c r="G20" s="4">
        <f t="shared" si="0"/>
        <v>366.66666666666669</v>
      </c>
      <c r="H20" s="4">
        <f t="shared" si="1"/>
        <v>57.73502691896266</v>
      </c>
    </row>
    <row r="21" spans="1:8" x14ac:dyDescent="0.25">
      <c r="A21" s="41" t="s">
        <v>55</v>
      </c>
      <c r="B21" s="4">
        <v>5000</v>
      </c>
      <c r="C21" s="4">
        <v>3000</v>
      </c>
      <c r="D21" s="4">
        <v>5000</v>
      </c>
      <c r="E21" s="4"/>
      <c r="F21" s="41" t="s">
        <v>55</v>
      </c>
      <c r="G21" s="4">
        <f t="shared" si="0"/>
        <v>4333.333333333333</v>
      </c>
      <c r="H21" s="4">
        <f t="shared" si="1"/>
        <v>1154.7005383792509</v>
      </c>
    </row>
    <row r="22" spans="1:8" x14ac:dyDescent="0.25">
      <c r="A22" s="41" t="s">
        <v>56</v>
      </c>
      <c r="B22" s="4">
        <v>4000</v>
      </c>
      <c r="C22" s="4">
        <v>5000</v>
      </c>
      <c r="D22" s="4">
        <v>5000</v>
      </c>
      <c r="E22" s="4"/>
      <c r="F22" s="41" t="s">
        <v>56</v>
      </c>
      <c r="G22" s="4">
        <f t="shared" si="0"/>
        <v>4666.666666666667</v>
      </c>
      <c r="H22" s="4">
        <f t="shared" si="1"/>
        <v>577.35026918962467</v>
      </c>
    </row>
    <row r="23" spans="1:8" x14ac:dyDescent="0.25">
      <c r="A23" s="41" t="s">
        <v>57</v>
      </c>
      <c r="B23" s="4">
        <v>500</v>
      </c>
      <c r="C23" s="4">
        <v>600</v>
      </c>
      <c r="D23" s="4">
        <v>500</v>
      </c>
      <c r="E23" s="4"/>
      <c r="F23" s="41" t="s">
        <v>57</v>
      </c>
      <c r="G23" s="4">
        <f t="shared" si="0"/>
        <v>533.33333333333337</v>
      </c>
      <c r="H23" s="4">
        <f t="shared" si="1"/>
        <v>57.735026918962575</v>
      </c>
    </row>
    <row r="24" spans="1:8" x14ac:dyDescent="0.25">
      <c r="A24" s="41" t="s">
        <v>58</v>
      </c>
      <c r="B24" s="4">
        <v>200</v>
      </c>
      <c r="C24" s="4">
        <v>300</v>
      </c>
      <c r="D24" s="4">
        <v>200</v>
      </c>
      <c r="E24" s="4"/>
      <c r="F24" s="41" t="s">
        <v>58</v>
      </c>
      <c r="G24" s="4">
        <f t="shared" si="0"/>
        <v>233.33333333333334</v>
      </c>
      <c r="H24" s="4">
        <f t="shared" si="1"/>
        <v>57.735026918962532</v>
      </c>
    </row>
    <row r="25" spans="1:8" x14ac:dyDescent="0.25">
      <c r="A25" s="41" t="s">
        <v>59</v>
      </c>
      <c r="B25" s="4">
        <v>150</v>
      </c>
      <c r="C25" s="4">
        <v>100</v>
      </c>
      <c r="D25" s="4">
        <v>150</v>
      </c>
      <c r="E25" s="4"/>
      <c r="F25" s="41" t="s">
        <v>59</v>
      </c>
      <c r="G25" s="4">
        <f t="shared" si="0"/>
        <v>133.33333333333334</v>
      </c>
      <c r="H25" s="4">
        <f t="shared" si="1"/>
        <v>28.867513459481266</v>
      </c>
    </row>
    <row r="26" spans="1:8" x14ac:dyDescent="0.25">
      <c r="A26" s="41" t="s">
        <v>60</v>
      </c>
      <c r="B26" s="4">
        <v>300</v>
      </c>
      <c r="C26" s="4">
        <v>200</v>
      </c>
      <c r="D26" s="4">
        <v>300</v>
      </c>
      <c r="E26" s="4"/>
      <c r="F26" s="41" t="s">
        <v>60</v>
      </c>
      <c r="G26" s="4">
        <f t="shared" si="0"/>
        <v>266.66666666666669</v>
      </c>
      <c r="H26" s="4">
        <f t="shared" si="1"/>
        <v>57.735026918962532</v>
      </c>
    </row>
    <row r="27" spans="1:8" x14ac:dyDescent="0.25">
      <c r="A27" s="41" t="s">
        <v>61</v>
      </c>
      <c r="B27" s="4">
        <v>200</v>
      </c>
      <c r="C27" s="4">
        <v>250</v>
      </c>
      <c r="D27" s="4">
        <v>300</v>
      </c>
      <c r="E27" s="4"/>
      <c r="F27" s="41" t="s">
        <v>61</v>
      </c>
      <c r="G27" s="4">
        <f t="shared" si="0"/>
        <v>250</v>
      </c>
      <c r="H27" s="4">
        <f t="shared" si="1"/>
        <v>50</v>
      </c>
    </row>
    <row r="28" spans="1:8" x14ac:dyDescent="0.25">
      <c r="A28" s="41" t="s">
        <v>62</v>
      </c>
      <c r="B28" s="4">
        <v>100</v>
      </c>
      <c r="C28" s="4">
        <v>100</v>
      </c>
      <c r="D28" s="4">
        <v>150</v>
      </c>
      <c r="E28" s="4"/>
      <c r="F28" s="41" t="s">
        <v>62</v>
      </c>
      <c r="G28" s="4">
        <f t="shared" si="0"/>
        <v>116.66666666666667</v>
      </c>
      <c r="H28" s="4">
        <f t="shared" si="1"/>
        <v>28.867513459481266</v>
      </c>
    </row>
    <row r="29" spans="1:8" x14ac:dyDescent="0.25">
      <c r="A29" s="41" t="s">
        <v>63</v>
      </c>
      <c r="B29" s="4">
        <v>150</v>
      </c>
      <c r="C29" s="4">
        <v>200</v>
      </c>
      <c r="D29" s="4">
        <v>250</v>
      </c>
      <c r="E29" s="4"/>
      <c r="F29" s="41" t="s">
        <v>63</v>
      </c>
      <c r="G29" s="4">
        <f t="shared" si="0"/>
        <v>200</v>
      </c>
      <c r="H29" s="4">
        <f t="shared" si="1"/>
        <v>50</v>
      </c>
    </row>
    <row r="30" spans="1:8" x14ac:dyDescent="0.25">
      <c r="A30" s="41" t="s">
        <v>64</v>
      </c>
      <c r="B30" s="4">
        <v>200</v>
      </c>
      <c r="C30" s="4">
        <v>150</v>
      </c>
      <c r="D30" s="4">
        <v>150</v>
      </c>
      <c r="E30" s="4"/>
      <c r="F30" s="41" t="s">
        <v>64</v>
      </c>
      <c r="G30" s="4">
        <f t="shared" si="0"/>
        <v>166.66666666666666</v>
      </c>
      <c r="H30" s="4">
        <f t="shared" si="1"/>
        <v>28.86751345948133</v>
      </c>
    </row>
    <row r="31" spans="1:8" x14ac:dyDescent="0.25">
      <c r="A31" s="41" t="s">
        <v>65</v>
      </c>
      <c r="B31" s="4">
        <v>150</v>
      </c>
      <c r="C31" s="4">
        <v>150</v>
      </c>
      <c r="D31" s="4">
        <v>200</v>
      </c>
      <c r="E31" s="4"/>
      <c r="F31" s="41" t="s">
        <v>65</v>
      </c>
      <c r="G31" s="4">
        <f t="shared" si="0"/>
        <v>166.66666666666666</v>
      </c>
      <c r="H31" s="4">
        <f t="shared" si="1"/>
        <v>28.86751345948133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1"/>
  <sheetViews>
    <sheetView workbookViewId="0">
      <selection activeCell="D42" sqref="D42"/>
    </sheetView>
  </sheetViews>
  <sheetFormatPr defaultRowHeight="15" x14ac:dyDescent="0.25"/>
  <sheetData>
    <row r="1" spans="1:12" ht="15.75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.75" x14ac:dyDescent="0.25">
      <c r="A2" s="7" t="s">
        <v>31</v>
      </c>
      <c r="B2" s="3">
        <v>0</v>
      </c>
      <c r="C2" s="7">
        <v>1E-3</v>
      </c>
      <c r="D2" s="3">
        <v>0.01</v>
      </c>
      <c r="E2" s="3">
        <v>0.1</v>
      </c>
      <c r="F2" s="3">
        <v>1</v>
      </c>
      <c r="G2" s="3">
        <v>5</v>
      </c>
      <c r="H2" s="3">
        <v>10</v>
      </c>
      <c r="I2" s="3">
        <v>50</v>
      </c>
      <c r="J2" s="3">
        <v>100</v>
      </c>
      <c r="K2" s="3">
        <v>150</v>
      </c>
      <c r="L2" s="3">
        <v>200</v>
      </c>
    </row>
    <row r="3" spans="1:12" ht="15.75" x14ac:dyDescent="0.25">
      <c r="A3" s="3" t="s">
        <v>32</v>
      </c>
      <c r="B3" s="8">
        <v>100</v>
      </c>
      <c r="C3" s="9">
        <v>1000</v>
      </c>
      <c r="D3" s="8">
        <v>8000</v>
      </c>
      <c r="E3" s="8">
        <v>9000</v>
      </c>
      <c r="F3" s="8">
        <v>15000</v>
      </c>
      <c r="G3" s="8">
        <v>25000</v>
      </c>
      <c r="H3" s="8">
        <v>35000</v>
      </c>
      <c r="I3" s="8">
        <v>50000</v>
      </c>
      <c r="J3" s="8">
        <v>55000</v>
      </c>
      <c r="K3" s="8">
        <v>60000</v>
      </c>
      <c r="L3" s="8">
        <v>60000</v>
      </c>
    </row>
    <row r="4" spans="1:12" ht="15.75" x14ac:dyDescent="0.25">
      <c r="A4" s="7" t="s">
        <v>33</v>
      </c>
      <c r="B4" s="9">
        <v>100</v>
      </c>
      <c r="C4" s="9">
        <v>3000</v>
      </c>
      <c r="D4" s="9">
        <v>10000</v>
      </c>
      <c r="E4" s="9">
        <v>15000</v>
      </c>
      <c r="F4" s="9">
        <v>30000</v>
      </c>
      <c r="G4" s="9">
        <v>40000</v>
      </c>
      <c r="H4" s="9">
        <v>50000</v>
      </c>
      <c r="I4" s="9">
        <v>60000</v>
      </c>
      <c r="J4" s="9">
        <v>60000</v>
      </c>
      <c r="K4" s="9">
        <v>60000</v>
      </c>
      <c r="L4" s="9">
        <v>60000</v>
      </c>
    </row>
    <row r="5" spans="1:12" ht="15.75" x14ac:dyDescent="0.25">
      <c r="A5" s="3" t="s">
        <v>34</v>
      </c>
      <c r="B5" s="8">
        <v>100</v>
      </c>
      <c r="C5" s="9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  <c r="I5" s="8">
        <v>1000</v>
      </c>
      <c r="J5" s="8">
        <v>1000</v>
      </c>
      <c r="K5" s="8">
        <v>9000</v>
      </c>
      <c r="L5" s="8">
        <v>9000</v>
      </c>
    </row>
    <row r="6" spans="1:12" ht="15.75" x14ac:dyDescent="0.25">
      <c r="A6" s="3" t="s">
        <v>35</v>
      </c>
      <c r="B6" s="8">
        <v>100</v>
      </c>
      <c r="C6" s="9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  <c r="I6" s="8">
        <v>1000</v>
      </c>
      <c r="J6" s="8">
        <v>1000</v>
      </c>
      <c r="K6" s="8">
        <v>10000</v>
      </c>
      <c r="L6" s="8">
        <v>10000</v>
      </c>
    </row>
    <row r="8" spans="1:12" ht="15.75" x14ac:dyDescent="0.25">
      <c r="A8" s="3" t="s">
        <v>21</v>
      </c>
    </row>
    <row r="9" spans="1:12" ht="15.75" x14ac:dyDescent="0.25">
      <c r="A9" s="7" t="s">
        <v>31</v>
      </c>
      <c r="B9" s="3">
        <v>0</v>
      </c>
      <c r="C9" s="7">
        <v>1E-3</v>
      </c>
      <c r="D9" s="3">
        <v>0.01</v>
      </c>
      <c r="E9" s="3">
        <v>0.1</v>
      </c>
      <c r="F9" s="3">
        <v>1</v>
      </c>
      <c r="G9" s="3">
        <v>5</v>
      </c>
      <c r="H9" s="3">
        <v>10</v>
      </c>
      <c r="I9" s="3">
        <v>50</v>
      </c>
      <c r="J9" s="3">
        <v>100</v>
      </c>
      <c r="K9" s="3">
        <v>150</v>
      </c>
      <c r="L9" s="3">
        <v>200</v>
      </c>
    </row>
    <row r="10" spans="1:12" ht="15.75" x14ac:dyDescent="0.25">
      <c r="A10" s="3" t="s">
        <v>32</v>
      </c>
      <c r="B10" s="8">
        <v>200</v>
      </c>
      <c r="C10" s="9">
        <v>800</v>
      </c>
      <c r="D10" s="8">
        <v>9000</v>
      </c>
      <c r="E10" s="8">
        <v>12000</v>
      </c>
      <c r="F10" s="8">
        <v>18000</v>
      </c>
      <c r="G10" s="8">
        <v>28000</v>
      </c>
      <c r="H10" s="8">
        <v>37000</v>
      </c>
      <c r="I10" s="8">
        <v>45000</v>
      </c>
      <c r="J10" s="8">
        <v>49000</v>
      </c>
      <c r="K10" s="8">
        <v>60000</v>
      </c>
      <c r="L10" s="8">
        <v>55000</v>
      </c>
    </row>
    <row r="11" spans="1:12" ht="15.75" x14ac:dyDescent="0.25">
      <c r="A11" s="7" t="s">
        <v>33</v>
      </c>
      <c r="B11" s="9">
        <v>100</v>
      </c>
      <c r="C11" s="9">
        <v>4000</v>
      </c>
      <c r="D11" s="9">
        <v>8000</v>
      </c>
      <c r="E11" s="9">
        <v>13000</v>
      </c>
      <c r="F11" s="9">
        <v>27000</v>
      </c>
      <c r="G11" s="9">
        <v>36000</v>
      </c>
      <c r="H11" s="9">
        <v>52000</v>
      </c>
      <c r="I11" s="9">
        <v>57000</v>
      </c>
      <c r="J11" s="9">
        <v>62000</v>
      </c>
      <c r="K11" s="9">
        <v>61000</v>
      </c>
      <c r="L11" s="9">
        <v>60000</v>
      </c>
    </row>
    <row r="12" spans="1:12" ht="15.75" x14ac:dyDescent="0.25">
      <c r="A12" s="3" t="s">
        <v>34</v>
      </c>
      <c r="B12" s="8">
        <v>100</v>
      </c>
      <c r="C12" s="9">
        <v>200</v>
      </c>
      <c r="D12" s="8">
        <v>200</v>
      </c>
      <c r="E12" s="8">
        <v>200</v>
      </c>
      <c r="F12" s="8">
        <v>100</v>
      </c>
      <c r="G12" s="8">
        <v>100</v>
      </c>
      <c r="H12" s="8">
        <v>400</v>
      </c>
      <c r="I12" s="8">
        <v>900</v>
      </c>
      <c r="J12" s="8">
        <v>2300</v>
      </c>
      <c r="K12" s="8">
        <v>11000</v>
      </c>
      <c r="L12" s="8">
        <v>10000</v>
      </c>
    </row>
    <row r="13" spans="1:12" ht="15.75" x14ac:dyDescent="0.25">
      <c r="A13" s="3" t="s">
        <v>35</v>
      </c>
      <c r="B13" s="8">
        <v>200</v>
      </c>
      <c r="C13" s="9">
        <v>100</v>
      </c>
      <c r="D13" s="8">
        <v>100</v>
      </c>
      <c r="E13" s="8">
        <v>200</v>
      </c>
      <c r="F13" s="8">
        <v>200</v>
      </c>
      <c r="G13" s="8">
        <v>100</v>
      </c>
      <c r="H13" s="8">
        <v>300</v>
      </c>
      <c r="I13" s="8">
        <v>800</v>
      </c>
      <c r="J13" s="8">
        <v>900</v>
      </c>
      <c r="K13" s="8">
        <v>11000</v>
      </c>
      <c r="L13" s="8">
        <v>13000</v>
      </c>
    </row>
    <row r="15" spans="1:12" ht="15.75" x14ac:dyDescent="0.25">
      <c r="A15" s="3" t="s">
        <v>22</v>
      </c>
    </row>
    <row r="16" spans="1:12" ht="15.75" x14ac:dyDescent="0.25">
      <c r="A16" s="7" t="s">
        <v>31</v>
      </c>
      <c r="B16" s="3">
        <v>0</v>
      </c>
      <c r="C16" s="7">
        <v>1E-3</v>
      </c>
      <c r="D16" s="3">
        <v>0.01</v>
      </c>
      <c r="E16" s="3">
        <v>0.1</v>
      </c>
      <c r="F16" s="3">
        <v>1</v>
      </c>
      <c r="G16" s="3">
        <v>5</v>
      </c>
      <c r="H16" s="3">
        <v>10</v>
      </c>
      <c r="I16" s="3">
        <v>50</v>
      </c>
      <c r="J16" s="3">
        <v>100</v>
      </c>
      <c r="K16" s="3">
        <v>150</v>
      </c>
      <c r="L16" s="3">
        <v>200</v>
      </c>
    </row>
    <row r="17" spans="1:12" ht="15.75" x14ac:dyDescent="0.25">
      <c r="A17" s="3" t="s">
        <v>32</v>
      </c>
      <c r="B17" s="8">
        <v>200</v>
      </c>
      <c r="C17" s="9">
        <v>1100</v>
      </c>
      <c r="D17" s="8">
        <v>8000</v>
      </c>
      <c r="E17" s="8">
        <v>8000</v>
      </c>
      <c r="F17" s="8">
        <v>13000</v>
      </c>
      <c r="G17" s="8">
        <v>22000</v>
      </c>
      <c r="H17" s="8">
        <v>33000</v>
      </c>
      <c r="I17" s="8">
        <v>44000</v>
      </c>
      <c r="J17" s="8">
        <v>52000</v>
      </c>
      <c r="K17" s="8">
        <v>58000</v>
      </c>
      <c r="L17" s="8">
        <v>63000</v>
      </c>
    </row>
    <row r="18" spans="1:12" ht="15.75" x14ac:dyDescent="0.25">
      <c r="A18" s="7" t="s">
        <v>33</v>
      </c>
      <c r="B18" s="9">
        <v>100</v>
      </c>
      <c r="C18" s="9">
        <v>3000</v>
      </c>
      <c r="D18" s="9">
        <v>12000</v>
      </c>
      <c r="E18" s="9">
        <v>14000</v>
      </c>
      <c r="F18" s="9">
        <v>26000</v>
      </c>
      <c r="G18" s="9">
        <v>43000</v>
      </c>
      <c r="H18" s="9">
        <v>52000</v>
      </c>
      <c r="I18" s="9">
        <v>58000</v>
      </c>
      <c r="J18" s="9">
        <v>60000</v>
      </c>
      <c r="K18" s="9">
        <v>55000</v>
      </c>
      <c r="L18" s="9">
        <v>62000</v>
      </c>
    </row>
    <row r="19" spans="1:12" ht="15.75" x14ac:dyDescent="0.25">
      <c r="A19" s="3" t="s">
        <v>34</v>
      </c>
      <c r="B19" s="8">
        <v>200</v>
      </c>
      <c r="C19" s="9">
        <v>100</v>
      </c>
      <c r="D19" s="8">
        <v>100</v>
      </c>
      <c r="E19" s="8">
        <v>200</v>
      </c>
      <c r="F19" s="8">
        <v>100</v>
      </c>
      <c r="G19" s="8">
        <v>100</v>
      </c>
      <c r="H19" s="8">
        <v>200</v>
      </c>
      <c r="I19" s="8">
        <v>900</v>
      </c>
      <c r="J19" s="8">
        <v>1200</v>
      </c>
      <c r="K19" s="8">
        <v>13000</v>
      </c>
      <c r="L19" s="8">
        <v>15000</v>
      </c>
    </row>
    <row r="20" spans="1:12" ht="15.75" x14ac:dyDescent="0.25">
      <c r="A20" s="3" t="s">
        <v>35</v>
      </c>
      <c r="B20" s="8">
        <v>100</v>
      </c>
      <c r="C20" s="9">
        <v>100</v>
      </c>
      <c r="D20" s="8">
        <v>100</v>
      </c>
      <c r="E20" s="8">
        <v>200</v>
      </c>
      <c r="F20" s="8">
        <v>100</v>
      </c>
      <c r="G20" s="8">
        <v>200</v>
      </c>
      <c r="H20" s="8">
        <v>200</v>
      </c>
      <c r="I20" s="8">
        <v>1300</v>
      </c>
      <c r="J20" s="8">
        <v>2500</v>
      </c>
      <c r="K20" s="8">
        <v>9000</v>
      </c>
      <c r="L20" s="8">
        <v>11000</v>
      </c>
    </row>
    <row r="22" spans="1:12" ht="15.75" x14ac:dyDescent="0.25">
      <c r="A22" s="3" t="s">
        <v>4</v>
      </c>
    </row>
    <row r="23" spans="1:12" ht="15.75" x14ac:dyDescent="0.25">
      <c r="A23" s="7" t="s">
        <v>31</v>
      </c>
      <c r="B23" s="3">
        <v>0</v>
      </c>
      <c r="C23" s="7">
        <v>1E-3</v>
      </c>
      <c r="D23" s="3">
        <v>0.01</v>
      </c>
      <c r="E23" s="3">
        <v>0.1</v>
      </c>
      <c r="F23" s="3">
        <v>1</v>
      </c>
      <c r="G23" s="3">
        <v>5</v>
      </c>
      <c r="H23" s="3">
        <v>10</v>
      </c>
      <c r="I23" s="3">
        <v>50</v>
      </c>
      <c r="J23" s="3">
        <v>100</v>
      </c>
      <c r="K23" s="3">
        <v>150</v>
      </c>
      <c r="L23" s="3">
        <v>200</v>
      </c>
    </row>
    <row r="24" spans="1:12" ht="15.75" x14ac:dyDescent="0.25">
      <c r="A24" s="10" t="s">
        <v>32</v>
      </c>
      <c r="B24" s="6">
        <f>AVERAGE(B3,B10,B17)</f>
        <v>166.66666666666666</v>
      </c>
      <c r="C24" s="6">
        <f t="shared" ref="C24:L24" si="0">AVERAGE(C3,C10,C17)</f>
        <v>966.66666666666663</v>
      </c>
      <c r="D24" s="6">
        <f t="shared" si="0"/>
        <v>8333.3333333333339</v>
      </c>
      <c r="E24" s="6">
        <f t="shared" si="0"/>
        <v>9666.6666666666661</v>
      </c>
      <c r="F24" s="6">
        <f t="shared" si="0"/>
        <v>15333.333333333334</v>
      </c>
      <c r="G24" s="6">
        <f t="shared" si="0"/>
        <v>25000</v>
      </c>
      <c r="H24" s="6">
        <f t="shared" si="0"/>
        <v>35000</v>
      </c>
      <c r="I24" s="6">
        <f t="shared" si="0"/>
        <v>46333.333333333336</v>
      </c>
      <c r="J24" s="6">
        <f t="shared" si="0"/>
        <v>52000</v>
      </c>
      <c r="K24" s="6">
        <f t="shared" si="0"/>
        <v>59333.333333333336</v>
      </c>
      <c r="L24" s="6">
        <f t="shared" si="0"/>
        <v>59333.333333333336</v>
      </c>
    </row>
    <row r="25" spans="1:12" ht="15.75" x14ac:dyDescent="0.25">
      <c r="A25" s="3" t="s">
        <v>5</v>
      </c>
      <c r="B25" s="4">
        <f>STDEV(B3,B10,B17)</f>
        <v>57.735026918962596</v>
      </c>
      <c r="C25" s="4">
        <f t="shared" ref="C25:L25" si="1">STDEV(C3,C10,C17)</f>
        <v>152.75252316519442</v>
      </c>
      <c r="D25" s="4">
        <f t="shared" si="1"/>
        <v>577.35026918962569</v>
      </c>
      <c r="E25" s="4">
        <f t="shared" si="1"/>
        <v>2081.665999466135</v>
      </c>
      <c r="F25" s="4">
        <f t="shared" si="1"/>
        <v>2516.6114784235792</v>
      </c>
      <c r="G25" s="4">
        <f t="shared" si="1"/>
        <v>3000</v>
      </c>
      <c r="H25" s="4">
        <f t="shared" si="1"/>
        <v>2000</v>
      </c>
      <c r="I25" s="4">
        <f t="shared" si="1"/>
        <v>3214.5502536643185</v>
      </c>
      <c r="J25" s="4">
        <f t="shared" si="1"/>
        <v>3000</v>
      </c>
      <c r="K25" s="4">
        <f t="shared" si="1"/>
        <v>1154.7005383792516</v>
      </c>
      <c r="L25" s="4">
        <f t="shared" si="1"/>
        <v>4041.4518843273804</v>
      </c>
    </row>
    <row r="26" spans="1:12" ht="15.75" x14ac:dyDescent="0.25">
      <c r="A26" s="11" t="s">
        <v>33</v>
      </c>
      <c r="B26" s="6">
        <f>AVERAGE(B4,B11,B18)</f>
        <v>100</v>
      </c>
      <c r="C26" s="6">
        <f t="shared" ref="C26:L26" si="2">AVERAGE(C4,C11,C18)</f>
        <v>3333.3333333333335</v>
      </c>
      <c r="D26" s="6">
        <f t="shared" si="2"/>
        <v>10000</v>
      </c>
      <c r="E26" s="6">
        <f t="shared" si="2"/>
        <v>14000</v>
      </c>
      <c r="F26" s="6">
        <f t="shared" si="2"/>
        <v>27666.666666666668</v>
      </c>
      <c r="G26" s="6">
        <f t="shared" si="2"/>
        <v>39666.666666666664</v>
      </c>
      <c r="H26" s="6">
        <f t="shared" si="2"/>
        <v>51333.333333333336</v>
      </c>
      <c r="I26" s="6">
        <f t="shared" si="2"/>
        <v>58333.333333333336</v>
      </c>
      <c r="J26" s="6">
        <f t="shared" si="2"/>
        <v>60666.666666666664</v>
      </c>
      <c r="K26" s="6">
        <f t="shared" si="2"/>
        <v>58666.666666666664</v>
      </c>
      <c r="L26" s="6">
        <f t="shared" si="2"/>
        <v>60666.666666666664</v>
      </c>
    </row>
    <row r="27" spans="1:12" ht="15.75" x14ac:dyDescent="0.25">
      <c r="A27" s="7" t="s">
        <v>5</v>
      </c>
      <c r="B27" s="4">
        <f>STDEV(B4,B11,B18)</f>
        <v>0</v>
      </c>
      <c r="C27" s="4">
        <f t="shared" ref="C27:L27" si="3">STDEV(C4,C11,C18)</f>
        <v>577.35026918962626</v>
      </c>
      <c r="D27" s="4">
        <f t="shared" si="3"/>
        <v>2000</v>
      </c>
      <c r="E27" s="4">
        <f t="shared" si="3"/>
        <v>1000</v>
      </c>
      <c r="F27" s="4">
        <f t="shared" si="3"/>
        <v>2081.6659994661327</v>
      </c>
      <c r="G27" s="4">
        <f t="shared" si="3"/>
        <v>3511.8845842842461</v>
      </c>
      <c r="H27" s="4">
        <f t="shared" si="3"/>
        <v>1154.7005383792516</v>
      </c>
      <c r="I27" s="4">
        <f t="shared" si="3"/>
        <v>1527.5252316519468</v>
      </c>
      <c r="J27" s="4">
        <f t="shared" si="3"/>
        <v>1154.7005383792516</v>
      </c>
      <c r="K27" s="4">
        <f t="shared" si="3"/>
        <v>3214.5502536643185</v>
      </c>
      <c r="L27" s="4">
        <f t="shared" si="3"/>
        <v>1154.7005383792516</v>
      </c>
    </row>
    <row r="28" spans="1:12" ht="15.75" x14ac:dyDescent="0.25">
      <c r="A28" s="10" t="s">
        <v>34</v>
      </c>
      <c r="B28" s="6">
        <f>AVERAGE(B5,B12,B19)</f>
        <v>133.33333333333334</v>
      </c>
      <c r="C28" s="6">
        <f t="shared" ref="C28:L28" si="4">AVERAGE(C5,C12,C19)</f>
        <v>133.33333333333334</v>
      </c>
      <c r="D28" s="6">
        <f t="shared" si="4"/>
        <v>133.33333333333334</v>
      </c>
      <c r="E28" s="6">
        <f t="shared" si="4"/>
        <v>166.66666666666666</v>
      </c>
      <c r="F28" s="6">
        <f t="shared" si="4"/>
        <v>100</v>
      </c>
      <c r="G28" s="6">
        <f t="shared" si="4"/>
        <v>100</v>
      </c>
      <c r="H28" s="6">
        <f t="shared" si="4"/>
        <v>233.33333333333334</v>
      </c>
      <c r="I28" s="6">
        <f t="shared" si="4"/>
        <v>933.33333333333337</v>
      </c>
      <c r="J28" s="6">
        <f t="shared" si="4"/>
        <v>1500</v>
      </c>
      <c r="K28" s="6">
        <f t="shared" si="4"/>
        <v>11000</v>
      </c>
      <c r="L28" s="6">
        <f t="shared" si="4"/>
        <v>11333.333333333334</v>
      </c>
    </row>
    <row r="29" spans="1:12" ht="15.75" x14ac:dyDescent="0.25">
      <c r="A29" s="3" t="s">
        <v>5</v>
      </c>
      <c r="B29" s="4">
        <f>STDEV(B5,B12,B19)</f>
        <v>57.735026918962568</v>
      </c>
      <c r="C29" s="4">
        <f t="shared" ref="C29:L29" si="5">STDEV(C5,C12,C19)</f>
        <v>57.735026918962568</v>
      </c>
      <c r="D29" s="4">
        <f t="shared" si="5"/>
        <v>57.735026918962568</v>
      </c>
      <c r="E29" s="4">
        <f t="shared" si="5"/>
        <v>57.735026918962596</v>
      </c>
      <c r="F29" s="4">
        <f t="shared" si="5"/>
        <v>0</v>
      </c>
      <c r="G29" s="4">
        <f t="shared" si="5"/>
        <v>0</v>
      </c>
      <c r="H29" s="4">
        <f t="shared" si="5"/>
        <v>152.75252316519465</v>
      </c>
      <c r="I29" s="4">
        <f t="shared" si="5"/>
        <v>57.735026918962575</v>
      </c>
      <c r="J29" s="4">
        <f t="shared" si="5"/>
        <v>700</v>
      </c>
      <c r="K29" s="4">
        <f t="shared" si="5"/>
        <v>2000</v>
      </c>
      <c r="L29" s="4">
        <f t="shared" si="5"/>
        <v>3214.5502536643198</v>
      </c>
    </row>
    <row r="30" spans="1:12" ht="15.75" x14ac:dyDescent="0.25">
      <c r="A30" s="10" t="s">
        <v>35</v>
      </c>
      <c r="B30" s="6">
        <f>AVERAGE(B6,B13,B20)</f>
        <v>133.33333333333334</v>
      </c>
      <c r="C30" s="6">
        <f t="shared" ref="C30:L30" si="6">AVERAGE(C6,C13,C20)</f>
        <v>100</v>
      </c>
      <c r="D30" s="6">
        <f t="shared" si="6"/>
        <v>100</v>
      </c>
      <c r="E30" s="6">
        <f t="shared" si="6"/>
        <v>166.66666666666666</v>
      </c>
      <c r="F30" s="6">
        <f t="shared" si="6"/>
        <v>133.33333333333334</v>
      </c>
      <c r="G30" s="6">
        <f t="shared" si="6"/>
        <v>133.33333333333334</v>
      </c>
      <c r="H30" s="6">
        <f t="shared" si="6"/>
        <v>200</v>
      </c>
      <c r="I30" s="6">
        <f t="shared" si="6"/>
        <v>1033.3333333333333</v>
      </c>
      <c r="J30" s="6">
        <f t="shared" si="6"/>
        <v>1466.6666666666667</v>
      </c>
      <c r="K30" s="6">
        <f t="shared" si="6"/>
        <v>10000</v>
      </c>
      <c r="L30" s="6">
        <f t="shared" si="6"/>
        <v>11333.333333333334</v>
      </c>
    </row>
    <row r="31" spans="1:12" x14ac:dyDescent="0.25">
      <c r="A31" t="s">
        <v>5</v>
      </c>
      <c r="B31" s="4">
        <f>STDEV(B6,B13,B20)</f>
        <v>57.735026918962568</v>
      </c>
      <c r="C31" s="4">
        <f t="shared" ref="C31:L31" si="7">STDEV(C6,C13,C20)</f>
        <v>0</v>
      </c>
      <c r="D31" s="4">
        <f t="shared" si="7"/>
        <v>0</v>
      </c>
      <c r="E31" s="4">
        <f t="shared" si="7"/>
        <v>57.735026918962596</v>
      </c>
      <c r="F31" s="4">
        <f t="shared" si="7"/>
        <v>57.735026918962568</v>
      </c>
      <c r="G31" s="4">
        <f t="shared" si="7"/>
        <v>57.735026918962568</v>
      </c>
      <c r="H31" s="4">
        <f t="shared" si="7"/>
        <v>100</v>
      </c>
      <c r="I31" s="4">
        <f t="shared" si="7"/>
        <v>251.66114784235816</v>
      </c>
      <c r="J31" s="4">
        <f t="shared" si="7"/>
        <v>896.28864398325027</v>
      </c>
      <c r="K31" s="4">
        <f t="shared" si="7"/>
        <v>1000</v>
      </c>
      <c r="L31" s="4">
        <f t="shared" si="7"/>
        <v>1527.52523165195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1"/>
  <sheetViews>
    <sheetView workbookViewId="0">
      <selection activeCell="U29" sqref="U29"/>
    </sheetView>
  </sheetViews>
  <sheetFormatPr defaultRowHeight="15" x14ac:dyDescent="0.25"/>
  <cols>
    <col min="1" max="1" width="16.42578125" customWidth="1"/>
    <col min="2" max="2" width="9.140625" customWidth="1"/>
  </cols>
  <sheetData>
    <row r="1" spans="1:15" x14ac:dyDescent="0.25">
      <c r="A1" t="s">
        <v>36</v>
      </c>
    </row>
    <row r="2" spans="1:15" ht="15.75" x14ac:dyDescent="0.25">
      <c r="A2" t="s">
        <v>37</v>
      </c>
      <c r="G2" s="3" t="s">
        <v>25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F3" t="s">
        <v>26</v>
      </c>
      <c r="G3" t="s">
        <v>30</v>
      </c>
      <c r="H3" t="s">
        <v>5</v>
      </c>
    </row>
    <row r="4" spans="1:15" x14ac:dyDescent="0.25">
      <c r="A4" s="4" t="s">
        <v>38</v>
      </c>
      <c r="B4" s="4">
        <v>8010</v>
      </c>
      <c r="C4" s="4">
        <v>7490</v>
      </c>
      <c r="D4" s="4">
        <v>7990</v>
      </c>
      <c r="E4" s="4"/>
      <c r="F4" s="4" t="s">
        <v>38</v>
      </c>
      <c r="G4" s="4">
        <f>AVERAGE(B4:D4)</f>
        <v>7830</v>
      </c>
      <c r="H4" s="4">
        <f>STDEV(B4:D4)</f>
        <v>294.61839725312473</v>
      </c>
      <c r="J4" s="4"/>
      <c r="K4" s="4"/>
      <c r="L4" s="4"/>
      <c r="M4" s="4"/>
      <c r="N4" s="4"/>
      <c r="O4" s="4"/>
    </row>
    <row r="5" spans="1:15" x14ac:dyDescent="0.25">
      <c r="A5" s="4" t="s">
        <v>39</v>
      </c>
      <c r="B5" s="4">
        <v>8020</v>
      </c>
      <c r="C5" s="4">
        <v>8030</v>
      </c>
      <c r="D5" s="4">
        <v>7020</v>
      </c>
      <c r="E5" s="4"/>
      <c r="F5" s="4" t="s">
        <v>39</v>
      </c>
      <c r="G5" s="4">
        <f t="shared" ref="G5:G31" si="0">AVERAGE(B5:D5)</f>
        <v>7690</v>
      </c>
      <c r="H5" s="4">
        <f t="shared" ref="H5:H31" si="1">STDEV(B5:D5)</f>
        <v>580.25856305616037</v>
      </c>
      <c r="J5" s="4"/>
      <c r="K5" s="4"/>
      <c r="L5" s="4"/>
      <c r="M5" s="4"/>
      <c r="N5" s="4"/>
      <c r="O5" s="4"/>
    </row>
    <row r="6" spans="1:15" x14ac:dyDescent="0.25">
      <c r="A6" s="4" t="s">
        <v>40</v>
      </c>
      <c r="B6" s="4">
        <v>8040</v>
      </c>
      <c r="C6" s="4">
        <v>7010</v>
      </c>
      <c r="D6" s="4">
        <v>7980</v>
      </c>
      <c r="E6" s="4"/>
      <c r="F6" s="4" t="s">
        <v>40</v>
      </c>
      <c r="G6" s="4">
        <f t="shared" si="0"/>
        <v>7676.666666666667</v>
      </c>
      <c r="H6" s="4">
        <f t="shared" si="1"/>
        <v>578.12916665165176</v>
      </c>
      <c r="J6" s="4"/>
      <c r="K6" s="4"/>
      <c r="L6" s="4"/>
      <c r="M6" s="4"/>
      <c r="N6" s="4"/>
      <c r="O6" s="4"/>
    </row>
    <row r="7" spans="1:15" x14ac:dyDescent="0.25">
      <c r="A7" s="4" t="s">
        <v>41</v>
      </c>
      <c r="B7" s="4">
        <v>8040</v>
      </c>
      <c r="C7" s="4">
        <v>7030</v>
      </c>
      <c r="D7" s="4">
        <v>8040</v>
      </c>
      <c r="E7" s="4"/>
      <c r="F7" s="4" t="s">
        <v>41</v>
      </c>
      <c r="G7" s="4">
        <f t="shared" si="0"/>
        <v>7703.333333333333</v>
      </c>
      <c r="H7" s="4">
        <f t="shared" si="1"/>
        <v>583.12377188152198</v>
      </c>
      <c r="J7" s="4"/>
      <c r="K7" s="4"/>
      <c r="L7" s="4"/>
      <c r="M7" s="4"/>
      <c r="N7" s="4"/>
      <c r="O7" s="4"/>
    </row>
    <row r="8" spans="1:15" x14ac:dyDescent="0.25">
      <c r="A8" s="4" t="s">
        <v>42</v>
      </c>
      <c r="B8" s="4">
        <v>8000</v>
      </c>
      <c r="C8" s="4">
        <v>8490</v>
      </c>
      <c r="D8" s="4">
        <v>6990</v>
      </c>
      <c r="E8" s="4"/>
      <c r="F8" s="4" t="s">
        <v>42</v>
      </c>
      <c r="G8" s="4">
        <f t="shared" si="0"/>
        <v>7826.666666666667</v>
      </c>
      <c r="H8" s="4">
        <f t="shared" si="1"/>
        <v>764.87471741019999</v>
      </c>
      <c r="J8" s="4"/>
      <c r="K8" s="4"/>
      <c r="L8" s="4"/>
      <c r="M8" s="4"/>
      <c r="N8" s="4"/>
      <c r="O8" s="4"/>
    </row>
    <row r="9" spans="1:15" x14ac:dyDescent="0.25">
      <c r="A9" s="4" t="s">
        <v>43</v>
      </c>
      <c r="B9" s="4">
        <v>7990</v>
      </c>
      <c r="C9" s="4">
        <v>7510</v>
      </c>
      <c r="D9" s="4">
        <v>8040</v>
      </c>
      <c r="E9" s="4"/>
      <c r="F9" s="4" t="s">
        <v>43</v>
      </c>
      <c r="G9" s="4">
        <f t="shared" si="0"/>
        <v>7846.666666666667</v>
      </c>
      <c r="H9" s="4">
        <f t="shared" si="1"/>
        <v>292.63173671584792</v>
      </c>
      <c r="J9" s="4"/>
      <c r="K9" s="4"/>
      <c r="L9" s="4"/>
      <c r="M9" s="4"/>
      <c r="N9" s="4"/>
      <c r="O9" s="4"/>
    </row>
    <row r="10" spans="1:15" x14ac:dyDescent="0.25">
      <c r="A10" s="4" t="s">
        <v>44</v>
      </c>
      <c r="B10" s="4">
        <v>6510</v>
      </c>
      <c r="C10" s="4">
        <v>7010</v>
      </c>
      <c r="D10" s="4">
        <v>7490</v>
      </c>
      <c r="E10" s="4"/>
      <c r="F10" s="4" t="s">
        <v>44</v>
      </c>
      <c r="G10" s="4">
        <f t="shared" si="0"/>
        <v>7003.333333333333</v>
      </c>
      <c r="H10" s="4">
        <f t="shared" si="1"/>
        <v>490.03401242498802</v>
      </c>
      <c r="J10" s="4"/>
      <c r="K10" s="4"/>
      <c r="L10" s="4"/>
      <c r="M10" s="4"/>
      <c r="N10" s="4"/>
      <c r="O10" s="4"/>
    </row>
    <row r="11" spans="1:15" x14ac:dyDescent="0.25">
      <c r="A11" s="4" t="s">
        <v>45</v>
      </c>
      <c r="B11" s="4">
        <v>9000</v>
      </c>
      <c r="C11" s="4">
        <v>9520</v>
      </c>
      <c r="D11" s="4">
        <v>8990</v>
      </c>
      <c r="E11" s="4"/>
      <c r="F11" s="4" t="s">
        <v>45</v>
      </c>
      <c r="G11" s="4">
        <f t="shared" si="0"/>
        <v>9170</v>
      </c>
      <c r="H11" s="4">
        <f t="shared" si="1"/>
        <v>303.15012782448235</v>
      </c>
      <c r="J11" s="4"/>
      <c r="K11" s="4"/>
      <c r="L11" s="4"/>
      <c r="M11" s="4"/>
      <c r="N11" s="4"/>
      <c r="O11" s="4"/>
    </row>
    <row r="12" spans="1:15" x14ac:dyDescent="0.25">
      <c r="A12" s="4" t="s">
        <v>46</v>
      </c>
      <c r="B12" s="4">
        <v>8990</v>
      </c>
      <c r="C12" s="4">
        <v>9980</v>
      </c>
      <c r="D12" s="4">
        <v>9500</v>
      </c>
      <c r="E12" s="4"/>
      <c r="F12" s="4" t="s">
        <v>46</v>
      </c>
      <c r="G12" s="4">
        <f t="shared" si="0"/>
        <v>9490</v>
      </c>
      <c r="H12" s="4">
        <f t="shared" si="1"/>
        <v>495.07575177946251</v>
      </c>
      <c r="J12" s="4"/>
      <c r="K12" s="4"/>
      <c r="L12" s="4"/>
      <c r="M12" s="4"/>
      <c r="N12" s="4"/>
      <c r="O12" s="4"/>
    </row>
    <row r="13" spans="1:15" x14ac:dyDescent="0.25">
      <c r="A13" s="4" t="s">
        <v>47</v>
      </c>
      <c r="B13" s="4">
        <v>9020</v>
      </c>
      <c r="C13" s="4">
        <v>9510</v>
      </c>
      <c r="D13" s="4">
        <v>9010</v>
      </c>
      <c r="E13" s="4"/>
      <c r="F13" s="4" t="s">
        <v>47</v>
      </c>
      <c r="G13" s="4">
        <f t="shared" si="0"/>
        <v>9180</v>
      </c>
      <c r="H13" s="4">
        <f t="shared" si="1"/>
        <v>285.83211855912901</v>
      </c>
      <c r="J13" s="4"/>
      <c r="K13" s="4"/>
      <c r="L13" s="4"/>
      <c r="M13" s="4"/>
      <c r="N13" s="4"/>
      <c r="O13" s="4"/>
    </row>
    <row r="14" spans="1:15" x14ac:dyDescent="0.25">
      <c r="A14" s="4" t="s">
        <v>48</v>
      </c>
      <c r="B14" s="4">
        <v>9980</v>
      </c>
      <c r="C14" s="4">
        <v>9920</v>
      </c>
      <c r="D14" s="4">
        <v>10960</v>
      </c>
      <c r="E14" s="4"/>
      <c r="F14" s="4" t="s">
        <v>48</v>
      </c>
      <c r="G14" s="4">
        <f t="shared" si="0"/>
        <v>10286.666666666666</v>
      </c>
      <c r="H14" s="4">
        <f t="shared" si="1"/>
        <v>583.89496772393352</v>
      </c>
      <c r="J14" s="4"/>
      <c r="K14" s="4"/>
      <c r="L14" s="4"/>
      <c r="M14" s="4"/>
      <c r="N14" s="4"/>
      <c r="O14" s="4"/>
    </row>
    <row r="15" spans="1:15" x14ac:dyDescent="0.25">
      <c r="A15" s="4" t="s">
        <v>49</v>
      </c>
      <c r="B15" s="4">
        <v>720</v>
      </c>
      <c r="C15" s="4">
        <v>990</v>
      </c>
      <c r="D15" s="4">
        <v>1010</v>
      </c>
      <c r="E15" s="4"/>
      <c r="F15" s="4" t="s">
        <v>49</v>
      </c>
      <c r="G15" s="4">
        <f t="shared" si="0"/>
        <v>906.66666666666663</v>
      </c>
      <c r="H15" s="4">
        <f t="shared" si="1"/>
        <v>161.96707484341766</v>
      </c>
      <c r="J15" s="4"/>
      <c r="K15" s="4"/>
      <c r="L15" s="4"/>
      <c r="M15" s="4"/>
      <c r="N15" s="4"/>
      <c r="O15" s="4"/>
    </row>
    <row r="16" spans="1:15" ht="14.25" customHeight="1" x14ac:dyDescent="0.25">
      <c r="A16" s="4" t="s">
        <v>50</v>
      </c>
      <c r="B16" s="4">
        <v>8020</v>
      </c>
      <c r="C16" s="4">
        <v>6990</v>
      </c>
      <c r="D16" s="4">
        <v>8980</v>
      </c>
      <c r="E16" s="4"/>
      <c r="F16" s="4" t="s">
        <v>50</v>
      </c>
      <c r="G16" s="4">
        <f t="shared" si="0"/>
        <v>7996.666666666667</v>
      </c>
      <c r="H16" s="4">
        <f t="shared" si="1"/>
        <v>995.20517147637872</v>
      </c>
      <c r="J16" s="4"/>
      <c r="K16" s="4"/>
      <c r="L16" s="4"/>
      <c r="M16" s="4"/>
      <c r="N16" s="4"/>
      <c r="O16" s="57"/>
    </row>
    <row r="17" spans="1:15" x14ac:dyDescent="0.25">
      <c r="A17" s="4" t="s">
        <v>51</v>
      </c>
      <c r="B17" s="4">
        <v>7990</v>
      </c>
      <c r="C17" s="4">
        <v>3010</v>
      </c>
      <c r="D17" s="4">
        <v>3970</v>
      </c>
      <c r="E17" s="4"/>
      <c r="F17" s="4" t="s">
        <v>51</v>
      </c>
      <c r="G17" s="4">
        <f t="shared" si="0"/>
        <v>4990</v>
      </c>
      <c r="H17" s="4">
        <f t="shared" si="1"/>
        <v>2642.0446627564797</v>
      </c>
      <c r="J17" s="4"/>
      <c r="K17" s="4"/>
      <c r="L17" s="4"/>
      <c r="M17" s="4"/>
      <c r="N17" s="4"/>
      <c r="O17" s="4"/>
    </row>
    <row r="18" spans="1:15" x14ac:dyDescent="0.25">
      <c r="A18" s="4" t="s">
        <v>52</v>
      </c>
      <c r="B18" s="4">
        <v>8040</v>
      </c>
      <c r="C18" s="4">
        <v>5020</v>
      </c>
      <c r="D18" s="4">
        <v>5980</v>
      </c>
      <c r="E18" s="4"/>
      <c r="F18" s="4" t="s">
        <v>52</v>
      </c>
      <c r="G18" s="4">
        <f t="shared" si="0"/>
        <v>6346.666666666667</v>
      </c>
      <c r="H18" s="4">
        <f t="shared" si="1"/>
        <v>1543.0273274745771</v>
      </c>
      <c r="J18" s="4"/>
      <c r="K18" s="4"/>
      <c r="L18" s="4"/>
      <c r="M18" s="4"/>
      <c r="N18" s="4"/>
      <c r="O18" s="4"/>
    </row>
    <row r="19" spans="1:15" x14ac:dyDescent="0.25">
      <c r="A19" s="4" t="s">
        <v>53</v>
      </c>
      <c r="B19" s="4">
        <v>7980</v>
      </c>
      <c r="C19" s="4">
        <v>4980</v>
      </c>
      <c r="D19" s="4">
        <v>8040</v>
      </c>
      <c r="E19" s="4"/>
      <c r="F19" s="4" t="s">
        <v>53</v>
      </c>
      <c r="G19" s="4">
        <f t="shared" si="0"/>
        <v>7000</v>
      </c>
      <c r="H19" s="4">
        <f t="shared" si="1"/>
        <v>1749.6285320032935</v>
      </c>
      <c r="J19" s="4"/>
      <c r="K19" s="4"/>
      <c r="L19" s="4"/>
      <c r="M19" s="4"/>
      <c r="N19" s="4"/>
      <c r="O19" s="57"/>
    </row>
    <row r="20" spans="1:15" x14ac:dyDescent="0.25">
      <c r="A20" s="4" t="s">
        <v>54</v>
      </c>
      <c r="B20" s="4">
        <v>7970</v>
      </c>
      <c r="C20" s="4">
        <v>5030</v>
      </c>
      <c r="D20" s="4">
        <v>8020</v>
      </c>
      <c r="E20" s="4"/>
      <c r="F20" s="4" t="s">
        <v>54</v>
      </c>
      <c r="G20" s="4">
        <f t="shared" si="0"/>
        <v>7006.666666666667</v>
      </c>
      <c r="H20" s="4">
        <f t="shared" si="1"/>
        <v>1712.0260901438764</v>
      </c>
      <c r="J20" s="4"/>
      <c r="K20" s="4"/>
      <c r="L20" s="4"/>
      <c r="M20" s="4"/>
      <c r="N20" s="4"/>
      <c r="O20" s="4"/>
    </row>
    <row r="21" spans="1:15" x14ac:dyDescent="0.25">
      <c r="A21" s="4" t="s">
        <v>55</v>
      </c>
      <c r="B21" s="4">
        <v>7980</v>
      </c>
      <c r="C21" s="4">
        <v>5020</v>
      </c>
      <c r="D21" s="4">
        <v>5040</v>
      </c>
      <c r="E21" s="4"/>
      <c r="F21" s="4" t="s">
        <v>55</v>
      </c>
      <c r="G21" s="4">
        <f t="shared" si="0"/>
        <v>6013.333333333333</v>
      </c>
      <c r="H21" s="4">
        <f t="shared" si="1"/>
        <v>1703.2126506497466</v>
      </c>
      <c r="J21" s="4"/>
      <c r="K21" s="4"/>
      <c r="L21" s="4"/>
      <c r="M21" s="4"/>
      <c r="N21" s="4"/>
      <c r="O21" s="4"/>
    </row>
    <row r="22" spans="1:15" x14ac:dyDescent="0.25">
      <c r="A22" s="4" t="s">
        <v>56</v>
      </c>
      <c r="B22" s="4">
        <v>7960</v>
      </c>
      <c r="C22" s="4">
        <v>5020</v>
      </c>
      <c r="D22" s="4">
        <v>5000</v>
      </c>
      <c r="E22" s="4"/>
      <c r="F22" s="4" t="s">
        <v>56</v>
      </c>
      <c r="G22" s="4">
        <f t="shared" si="0"/>
        <v>5993.333333333333</v>
      </c>
      <c r="H22" s="4">
        <f t="shared" si="1"/>
        <v>1703.2126506497466</v>
      </c>
      <c r="J22" s="4"/>
      <c r="K22" s="4"/>
      <c r="L22" s="4"/>
      <c r="M22" s="4"/>
      <c r="N22" s="4"/>
      <c r="O22" s="4"/>
    </row>
    <row r="23" spans="1:15" x14ac:dyDescent="0.25">
      <c r="A23" s="4" t="s">
        <v>57</v>
      </c>
      <c r="B23" s="4">
        <v>7970</v>
      </c>
      <c r="C23" s="4">
        <v>6040</v>
      </c>
      <c r="D23" s="4">
        <v>5020</v>
      </c>
      <c r="E23" s="4"/>
      <c r="F23" s="4" t="s">
        <v>57</v>
      </c>
      <c r="G23" s="4">
        <f t="shared" si="0"/>
        <v>6343.333333333333</v>
      </c>
      <c r="H23" s="4">
        <f t="shared" si="1"/>
        <v>1498.2100431292456</v>
      </c>
      <c r="J23" s="4"/>
      <c r="K23" s="4"/>
      <c r="L23" s="4"/>
      <c r="M23" s="4"/>
      <c r="N23" s="4"/>
      <c r="O23" s="4"/>
    </row>
    <row r="24" spans="1:15" x14ac:dyDescent="0.25">
      <c r="A24" s="4" t="s">
        <v>58</v>
      </c>
      <c r="B24" s="4">
        <v>8040</v>
      </c>
      <c r="C24" s="4">
        <v>3020</v>
      </c>
      <c r="D24" s="4">
        <v>4990</v>
      </c>
      <c r="E24" s="4"/>
      <c r="F24" s="4" t="s">
        <v>58</v>
      </c>
      <c r="G24" s="4">
        <f t="shared" si="0"/>
        <v>5350</v>
      </c>
      <c r="H24" s="4">
        <f t="shared" si="1"/>
        <v>2529.2884374859268</v>
      </c>
      <c r="J24" s="4"/>
      <c r="K24" s="4"/>
      <c r="L24" s="4"/>
      <c r="M24" s="4"/>
      <c r="N24" s="4"/>
      <c r="O24" s="4"/>
    </row>
    <row r="25" spans="1:15" x14ac:dyDescent="0.25">
      <c r="A25" s="4" t="s">
        <v>59</v>
      </c>
      <c r="B25" s="4">
        <v>3020</v>
      </c>
      <c r="C25" s="4">
        <v>4020</v>
      </c>
      <c r="D25" s="4">
        <v>3480</v>
      </c>
      <c r="E25" s="4"/>
      <c r="F25" s="4" t="s">
        <v>59</v>
      </c>
      <c r="G25" s="4">
        <f t="shared" si="0"/>
        <v>3506.6666666666665</v>
      </c>
      <c r="H25" s="4">
        <f t="shared" si="1"/>
        <v>500.53304919189111</v>
      </c>
      <c r="J25" s="4"/>
      <c r="K25" s="4"/>
      <c r="L25" s="4"/>
      <c r="M25" s="4"/>
      <c r="N25" s="4"/>
      <c r="O25" s="57"/>
    </row>
    <row r="26" spans="1:15" x14ac:dyDescent="0.25">
      <c r="A26" s="4" t="s">
        <v>60</v>
      </c>
      <c r="B26" s="4">
        <v>500</v>
      </c>
      <c r="C26" s="4">
        <v>500</v>
      </c>
      <c r="D26" s="4">
        <v>300</v>
      </c>
      <c r="E26" s="4"/>
      <c r="F26" s="4" t="s">
        <v>60</v>
      </c>
      <c r="G26" s="4">
        <f t="shared" si="0"/>
        <v>433.33333333333331</v>
      </c>
      <c r="H26" s="4">
        <f t="shared" si="1"/>
        <v>115.47005383792506</v>
      </c>
      <c r="J26" s="4"/>
      <c r="K26" s="4"/>
      <c r="L26" s="4"/>
      <c r="M26" s="4"/>
      <c r="N26" s="57"/>
      <c r="O26" s="57"/>
    </row>
    <row r="27" spans="1:15" x14ac:dyDescent="0.25">
      <c r="A27" s="4" t="s">
        <v>61</v>
      </c>
      <c r="B27" s="4">
        <v>200</v>
      </c>
      <c r="C27" s="4">
        <v>250</v>
      </c>
      <c r="D27" s="4">
        <v>300</v>
      </c>
      <c r="E27" s="4"/>
      <c r="F27" s="4" t="s">
        <v>61</v>
      </c>
      <c r="G27" s="4">
        <f t="shared" si="0"/>
        <v>250</v>
      </c>
      <c r="H27" s="4">
        <f t="shared" si="1"/>
        <v>50</v>
      </c>
      <c r="J27" s="4"/>
      <c r="K27" s="4"/>
      <c r="L27" s="4"/>
      <c r="M27" s="4"/>
      <c r="N27" s="4"/>
      <c r="O27" s="4"/>
    </row>
    <row r="28" spans="1:15" x14ac:dyDescent="0.25">
      <c r="A28" s="4" t="s">
        <v>62</v>
      </c>
      <c r="B28" s="4">
        <v>1200</v>
      </c>
      <c r="C28" s="4">
        <v>1990</v>
      </c>
      <c r="D28" s="4">
        <v>1490</v>
      </c>
      <c r="E28" s="4"/>
      <c r="F28" s="4" t="s">
        <v>62</v>
      </c>
      <c r="G28" s="4">
        <f t="shared" si="0"/>
        <v>1560</v>
      </c>
      <c r="H28" s="4">
        <f t="shared" si="1"/>
        <v>399.6248240537617</v>
      </c>
      <c r="J28" s="4"/>
      <c r="K28" s="4"/>
      <c r="L28" s="4"/>
      <c r="M28" s="4"/>
      <c r="N28" s="4"/>
      <c r="O28" s="57"/>
    </row>
    <row r="29" spans="1:15" x14ac:dyDescent="0.25">
      <c r="A29" s="4" t="s">
        <v>63</v>
      </c>
      <c r="B29" s="4">
        <v>990</v>
      </c>
      <c r="C29" s="4">
        <v>1010</v>
      </c>
      <c r="D29" s="4">
        <v>2010</v>
      </c>
      <c r="E29" s="4"/>
      <c r="F29" s="4" t="s">
        <v>63</v>
      </c>
      <c r="G29" s="4">
        <f t="shared" si="0"/>
        <v>1336.6666666666667</v>
      </c>
      <c r="H29" s="4">
        <f t="shared" si="1"/>
        <v>583.20951066776468</v>
      </c>
      <c r="J29" s="4"/>
      <c r="K29" s="4"/>
      <c r="L29" s="4"/>
      <c r="M29" s="4"/>
      <c r="N29" s="4"/>
      <c r="O29" s="57"/>
    </row>
    <row r="30" spans="1:15" x14ac:dyDescent="0.25">
      <c r="A30" s="4" t="s">
        <v>64</v>
      </c>
      <c r="B30" s="4">
        <v>8020</v>
      </c>
      <c r="C30" s="4">
        <v>6990</v>
      </c>
      <c r="D30" s="4">
        <v>7980</v>
      </c>
      <c r="E30" s="4"/>
      <c r="F30" s="4" t="s">
        <v>64</v>
      </c>
      <c r="G30" s="4">
        <f t="shared" si="0"/>
        <v>7663.333333333333</v>
      </c>
      <c r="H30" s="4">
        <f t="shared" si="1"/>
        <v>583.46665143205337</v>
      </c>
      <c r="J30" s="4"/>
      <c r="K30" s="4"/>
      <c r="L30" s="4"/>
      <c r="M30" s="4"/>
      <c r="N30" s="4"/>
      <c r="O30" s="4"/>
    </row>
    <row r="31" spans="1:15" x14ac:dyDescent="0.25">
      <c r="A31" s="4" t="s">
        <v>65</v>
      </c>
      <c r="B31" s="4">
        <v>6970</v>
      </c>
      <c r="C31" s="4">
        <v>8010</v>
      </c>
      <c r="D31" s="4">
        <v>7040</v>
      </c>
      <c r="E31" s="4"/>
      <c r="F31" s="4" t="s">
        <v>65</v>
      </c>
      <c r="G31" s="4">
        <f t="shared" si="0"/>
        <v>7340</v>
      </c>
      <c r="H31" s="4">
        <f t="shared" si="1"/>
        <v>581.29166517334477</v>
      </c>
      <c r="J31" s="4"/>
      <c r="K31" s="4"/>
      <c r="L31" s="4"/>
      <c r="M31" s="4"/>
      <c r="N31" s="4"/>
      <c r="O31" s="4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6"/>
  <sheetViews>
    <sheetView topLeftCell="A4" workbookViewId="0">
      <selection activeCell="B11" sqref="B11"/>
    </sheetView>
  </sheetViews>
  <sheetFormatPr defaultRowHeight="15" x14ac:dyDescent="0.25"/>
  <cols>
    <col min="1" max="1" width="37.85546875" customWidth="1"/>
    <col min="2" max="9" width="9.5703125" bestFit="1" customWidth="1"/>
  </cols>
  <sheetData>
    <row r="1" spans="1:9" ht="15.75" x14ac:dyDescent="0.25">
      <c r="A1" s="3" t="s">
        <v>66</v>
      </c>
      <c r="B1" s="3">
        <v>0</v>
      </c>
      <c r="C1" s="3">
        <v>0.01</v>
      </c>
      <c r="D1" s="3">
        <v>0.1</v>
      </c>
      <c r="E1" s="3">
        <v>1</v>
      </c>
      <c r="F1" s="3">
        <v>5</v>
      </c>
      <c r="G1" s="3">
        <v>10</v>
      </c>
      <c r="H1" s="3">
        <v>50</v>
      </c>
      <c r="I1" s="3">
        <v>100</v>
      </c>
    </row>
    <row r="2" spans="1:9" ht="15.75" x14ac:dyDescent="0.25">
      <c r="A2" s="3" t="s">
        <v>25</v>
      </c>
      <c r="B2" s="3"/>
      <c r="C2" s="3"/>
      <c r="D2" s="3"/>
      <c r="E2" s="3"/>
      <c r="F2" s="3"/>
      <c r="G2" s="3"/>
      <c r="H2" s="3"/>
      <c r="I2" s="3"/>
    </row>
    <row r="3" spans="1:9" ht="15.75" x14ac:dyDescent="0.25">
      <c r="A3" s="3" t="s">
        <v>67</v>
      </c>
      <c r="B3" s="8">
        <v>100</v>
      </c>
      <c r="C3" s="8">
        <v>100</v>
      </c>
      <c r="D3" s="8">
        <v>100</v>
      </c>
      <c r="E3" s="8">
        <v>100</v>
      </c>
      <c r="F3" s="8">
        <v>100</v>
      </c>
      <c r="G3" s="8">
        <v>100</v>
      </c>
      <c r="H3" s="8">
        <v>100</v>
      </c>
      <c r="I3" s="8">
        <v>100</v>
      </c>
    </row>
    <row r="4" spans="1:9" ht="15.75" x14ac:dyDescent="0.25">
      <c r="A4" t="s">
        <v>68</v>
      </c>
      <c r="B4" s="8">
        <v>9500</v>
      </c>
      <c r="C4" s="8">
        <v>9000</v>
      </c>
      <c r="D4" s="8">
        <v>9000</v>
      </c>
      <c r="E4" s="8">
        <v>9000</v>
      </c>
      <c r="F4" s="8">
        <v>9000</v>
      </c>
      <c r="G4" s="8">
        <v>9000</v>
      </c>
      <c r="H4" s="8">
        <v>9000</v>
      </c>
      <c r="I4" s="8">
        <v>9000</v>
      </c>
    </row>
    <row r="5" spans="1:9" ht="15.75" x14ac:dyDescent="0.25">
      <c r="A5" s="3" t="s">
        <v>69</v>
      </c>
      <c r="B5" s="8">
        <v>9000</v>
      </c>
      <c r="C5" s="8">
        <v>9000</v>
      </c>
      <c r="D5" s="8">
        <v>8000</v>
      </c>
      <c r="E5" s="8">
        <v>1000</v>
      </c>
      <c r="F5" s="8">
        <v>500</v>
      </c>
      <c r="G5" s="8">
        <v>500</v>
      </c>
      <c r="H5" s="8">
        <v>500</v>
      </c>
      <c r="I5" s="8">
        <v>500</v>
      </c>
    </row>
    <row r="6" spans="1:9" ht="15.75" x14ac:dyDescent="0.25">
      <c r="A6" s="3" t="s">
        <v>70</v>
      </c>
      <c r="B6" s="8">
        <v>9000</v>
      </c>
      <c r="C6" s="8">
        <v>9000</v>
      </c>
      <c r="D6" s="8">
        <v>500</v>
      </c>
      <c r="E6" s="8">
        <v>400</v>
      </c>
      <c r="F6" s="8">
        <v>400</v>
      </c>
      <c r="G6" s="8">
        <v>400</v>
      </c>
      <c r="H6" s="8">
        <v>400</v>
      </c>
      <c r="I6" s="8">
        <v>400</v>
      </c>
    </row>
    <row r="7" spans="1:9" ht="15.75" x14ac:dyDescent="0.25">
      <c r="A7" s="3" t="s">
        <v>71</v>
      </c>
      <c r="B7" s="8">
        <v>9000</v>
      </c>
      <c r="C7" s="8">
        <v>9000</v>
      </c>
      <c r="D7" s="8">
        <v>5000</v>
      </c>
      <c r="E7" s="8">
        <v>300</v>
      </c>
      <c r="F7" s="8">
        <v>300</v>
      </c>
      <c r="G7" s="8">
        <v>300</v>
      </c>
      <c r="H7" s="8">
        <v>300</v>
      </c>
      <c r="I7" s="8">
        <v>300</v>
      </c>
    </row>
    <row r="9" spans="1:9" ht="15.75" x14ac:dyDescent="0.25">
      <c r="A9" s="3" t="s">
        <v>21</v>
      </c>
    </row>
    <row r="10" spans="1:9" ht="15.75" x14ac:dyDescent="0.25">
      <c r="A10" s="3" t="s">
        <v>72</v>
      </c>
      <c r="B10" s="3">
        <v>0</v>
      </c>
      <c r="C10" s="3">
        <v>0.01</v>
      </c>
      <c r="D10" s="3">
        <v>0.1</v>
      </c>
      <c r="E10" s="3">
        <v>1</v>
      </c>
      <c r="F10" s="3">
        <v>5</v>
      </c>
      <c r="G10" s="3">
        <v>10</v>
      </c>
      <c r="H10" s="3">
        <v>50</v>
      </c>
      <c r="I10" s="3">
        <v>100</v>
      </c>
    </row>
    <row r="11" spans="1:9" ht="15.75" x14ac:dyDescent="0.25">
      <c r="A11" s="3" t="s">
        <v>67</v>
      </c>
      <c r="B11" s="8">
        <v>100</v>
      </c>
      <c r="C11" s="8">
        <v>100</v>
      </c>
      <c r="D11" s="8">
        <v>100</v>
      </c>
      <c r="E11" s="8">
        <v>200</v>
      </c>
      <c r="F11" s="8">
        <v>200</v>
      </c>
      <c r="G11" s="8">
        <v>100</v>
      </c>
      <c r="H11" s="8">
        <v>200</v>
      </c>
      <c r="I11" s="8">
        <v>200</v>
      </c>
    </row>
    <row r="12" spans="1:9" ht="15.75" x14ac:dyDescent="0.25">
      <c r="A12" t="s">
        <v>68</v>
      </c>
      <c r="B12" s="8">
        <v>11000</v>
      </c>
      <c r="C12" s="8">
        <v>10000</v>
      </c>
      <c r="D12" s="8">
        <v>9500</v>
      </c>
      <c r="E12" s="8">
        <v>9000</v>
      </c>
      <c r="F12" s="8">
        <v>8800</v>
      </c>
      <c r="G12" s="8">
        <v>8500</v>
      </c>
      <c r="H12" s="8">
        <v>7800</v>
      </c>
      <c r="I12" s="8">
        <v>8000</v>
      </c>
    </row>
    <row r="13" spans="1:9" ht="15.75" x14ac:dyDescent="0.25">
      <c r="A13" s="3" t="s">
        <v>69</v>
      </c>
      <c r="B13" s="8">
        <v>11000</v>
      </c>
      <c r="C13" s="8">
        <v>9500</v>
      </c>
      <c r="D13" s="8">
        <v>8400</v>
      </c>
      <c r="E13" s="8">
        <v>1500</v>
      </c>
      <c r="F13" s="8">
        <v>800</v>
      </c>
      <c r="G13" s="8">
        <v>600</v>
      </c>
      <c r="H13" s="8">
        <v>500</v>
      </c>
      <c r="I13" s="8">
        <v>500</v>
      </c>
    </row>
    <row r="14" spans="1:9" ht="15.75" x14ac:dyDescent="0.25">
      <c r="A14" s="3" t="s">
        <v>70</v>
      </c>
      <c r="B14" s="8">
        <v>9800</v>
      </c>
      <c r="C14" s="8">
        <v>8800</v>
      </c>
      <c r="D14" s="8">
        <v>600</v>
      </c>
      <c r="E14" s="8">
        <v>600</v>
      </c>
      <c r="F14" s="8">
        <v>400</v>
      </c>
      <c r="G14" s="8">
        <v>400</v>
      </c>
      <c r="H14" s="8">
        <v>300</v>
      </c>
      <c r="I14" s="8">
        <v>300</v>
      </c>
    </row>
    <row r="15" spans="1:9" ht="15.75" x14ac:dyDescent="0.25">
      <c r="A15" s="3" t="s">
        <v>71</v>
      </c>
      <c r="B15" s="8">
        <v>10000</v>
      </c>
      <c r="C15" s="8">
        <v>9000</v>
      </c>
      <c r="D15" s="8">
        <v>5200</v>
      </c>
      <c r="E15" s="8">
        <v>800</v>
      </c>
      <c r="F15" s="8">
        <v>400</v>
      </c>
      <c r="G15" s="8">
        <v>300</v>
      </c>
      <c r="H15" s="8">
        <v>300</v>
      </c>
      <c r="I15" s="8">
        <v>200</v>
      </c>
    </row>
    <row r="17" spans="1:9" ht="15.75" x14ac:dyDescent="0.25">
      <c r="A17" s="3" t="s">
        <v>22</v>
      </c>
    </row>
    <row r="18" spans="1:9" ht="15.75" x14ac:dyDescent="0.25">
      <c r="A18" s="3" t="s">
        <v>66</v>
      </c>
      <c r="B18" s="3">
        <v>0</v>
      </c>
      <c r="C18" s="3">
        <v>0.01</v>
      </c>
      <c r="D18" s="3">
        <v>0.1</v>
      </c>
      <c r="E18" s="3">
        <v>1</v>
      </c>
      <c r="F18" s="3">
        <v>5</v>
      </c>
      <c r="G18" s="3">
        <v>10</v>
      </c>
      <c r="H18" s="3">
        <v>50</v>
      </c>
      <c r="I18" s="3">
        <v>100</v>
      </c>
    </row>
    <row r="19" spans="1:9" ht="15.75" x14ac:dyDescent="0.25">
      <c r="A19" s="3" t="s">
        <v>67</v>
      </c>
      <c r="B19" s="8">
        <v>100</v>
      </c>
      <c r="C19" s="8">
        <v>200</v>
      </c>
      <c r="D19" s="8">
        <v>100</v>
      </c>
      <c r="E19" s="8">
        <v>100</v>
      </c>
      <c r="F19" s="8">
        <v>200</v>
      </c>
      <c r="G19" s="8">
        <v>100</v>
      </c>
      <c r="H19" s="8">
        <v>100</v>
      </c>
      <c r="I19" s="8">
        <v>100</v>
      </c>
    </row>
    <row r="20" spans="1:9" ht="15.75" x14ac:dyDescent="0.25">
      <c r="A20" t="s">
        <v>68</v>
      </c>
      <c r="B20" s="8">
        <v>9800</v>
      </c>
      <c r="C20" s="8">
        <v>9000</v>
      </c>
      <c r="D20" s="8">
        <v>9200</v>
      </c>
      <c r="E20" s="8">
        <v>9300</v>
      </c>
      <c r="F20" s="8">
        <v>8800</v>
      </c>
      <c r="G20" s="8">
        <v>8800</v>
      </c>
      <c r="H20" s="8">
        <v>8700</v>
      </c>
      <c r="I20" s="8">
        <v>9100</v>
      </c>
    </row>
    <row r="21" spans="1:9" ht="15.75" x14ac:dyDescent="0.25">
      <c r="A21" s="3" t="s">
        <v>69</v>
      </c>
      <c r="B21" s="8">
        <v>10000</v>
      </c>
      <c r="C21" s="8">
        <v>8900</v>
      </c>
      <c r="D21" s="8">
        <v>7000</v>
      </c>
      <c r="E21" s="8">
        <v>2000</v>
      </c>
      <c r="F21" s="8">
        <v>600</v>
      </c>
      <c r="G21" s="8">
        <v>600</v>
      </c>
      <c r="H21" s="8">
        <v>400</v>
      </c>
      <c r="I21" s="8">
        <v>400</v>
      </c>
    </row>
    <row r="22" spans="1:9" ht="15.75" x14ac:dyDescent="0.25">
      <c r="A22" s="3" t="s">
        <v>70</v>
      </c>
      <c r="B22" s="8">
        <v>9500</v>
      </c>
      <c r="C22" s="8">
        <v>9000</v>
      </c>
      <c r="D22" s="8">
        <v>1200</v>
      </c>
      <c r="E22" s="8">
        <v>600</v>
      </c>
      <c r="F22" s="8">
        <v>500</v>
      </c>
      <c r="G22" s="8">
        <v>500</v>
      </c>
      <c r="H22" s="8">
        <v>400</v>
      </c>
      <c r="I22" s="8">
        <v>300</v>
      </c>
    </row>
    <row r="23" spans="1:9" ht="15.75" x14ac:dyDescent="0.25">
      <c r="A23" s="3" t="s">
        <v>71</v>
      </c>
      <c r="B23" s="8">
        <v>9300</v>
      </c>
      <c r="C23" s="8">
        <v>9200</v>
      </c>
      <c r="D23" s="8">
        <v>4700</v>
      </c>
      <c r="E23" s="8">
        <v>700</v>
      </c>
      <c r="F23" s="8">
        <v>300</v>
      </c>
      <c r="G23" s="8">
        <v>300</v>
      </c>
      <c r="H23" s="8">
        <v>200</v>
      </c>
      <c r="I23" s="8">
        <v>200</v>
      </c>
    </row>
    <row r="25" spans="1:9" ht="15.75" x14ac:dyDescent="0.25">
      <c r="A25" s="3" t="s">
        <v>73</v>
      </c>
    </row>
    <row r="26" spans="1:9" ht="15.75" x14ac:dyDescent="0.25">
      <c r="A26" s="3" t="s">
        <v>66</v>
      </c>
      <c r="B26" s="3">
        <v>0</v>
      </c>
      <c r="C26" s="3">
        <v>0.01</v>
      </c>
      <c r="D26" s="3">
        <v>0.1</v>
      </c>
      <c r="E26" s="3">
        <v>1</v>
      </c>
      <c r="F26" s="3">
        <v>5</v>
      </c>
      <c r="G26" s="3">
        <v>10</v>
      </c>
      <c r="H26" s="3">
        <v>50</v>
      </c>
      <c r="I26" s="3">
        <v>100</v>
      </c>
    </row>
    <row r="27" spans="1:9" ht="15.75" x14ac:dyDescent="0.25">
      <c r="A27" s="10" t="s">
        <v>67</v>
      </c>
      <c r="B27" s="12">
        <f>AVERAGE(B3,B11,B19)</f>
        <v>100</v>
      </c>
      <c r="C27" s="12">
        <f t="shared" ref="C27:I27" si="0">AVERAGE(C3,C11,C19)</f>
        <v>133.33333333333334</v>
      </c>
      <c r="D27" s="12">
        <f t="shared" si="0"/>
        <v>100</v>
      </c>
      <c r="E27" s="12">
        <f t="shared" si="0"/>
        <v>133.33333333333334</v>
      </c>
      <c r="F27" s="12">
        <f t="shared" si="0"/>
        <v>166.66666666666666</v>
      </c>
      <c r="G27" s="12">
        <f t="shared" si="0"/>
        <v>100</v>
      </c>
      <c r="H27" s="12">
        <f t="shared" si="0"/>
        <v>133.33333333333334</v>
      </c>
      <c r="I27" s="12">
        <f t="shared" si="0"/>
        <v>133.33333333333334</v>
      </c>
    </row>
    <row r="28" spans="1:9" ht="15.75" x14ac:dyDescent="0.25">
      <c r="A28" s="3" t="s">
        <v>5</v>
      </c>
      <c r="B28" s="8">
        <f>STDEV(B3,B11,B19)</f>
        <v>0</v>
      </c>
      <c r="C28" s="8">
        <f t="shared" ref="C28:I28" si="1">STDEV(C3,C11,C19)</f>
        <v>57.735026918962568</v>
      </c>
      <c r="D28" s="8">
        <f t="shared" si="1"/>
        <v>0</v>
      </c>
      <c r="E28" s="8">
        <f t="shared" si="1"/>
        <v>57.735026918962568</v>
      </c>
      <c r="F28" s="8">
        <f t="shared" si="1"/>
        <v>57.735026918962596</v>
      </c>
      <c r="G28" s="8">
        <f t="shared" si="1"/>
        <v>0</v>
      </c>
      <c r="H28" s="8">
        <f t="shared" si="1"/>
        <v>57.735026918962568</v>
      </c>
      <c r="I28" s="8">
        <f t="shared" si="1"/>
        <v>57.735026918962568</v>
      </c>
    </row>
    <row r="29" spans="1:9" ht="15.75" x14ac:dyDescent="0.25">
      <c r="A29" s="5" t="s">
        <v>74</v>
      </c>
      <c r="B29" s="12">
        <f>AVERAGE(B4,B12,B20)</f>
        <v>10100</v>
      </c>
      <c r="C29" s="12">
        <f t="shared" ref="C29:I29" si="2">AVERAGE(C4,C12,C20)</f>
        <v>9333.3333333333339</v>
      </c>
      <c r="D29" s="12">
        <f t="shared" si="2"/>
        <v>9233.3333333333339</v>
      </c>
      <c r="E29" s="12">
        <f t="shared" si="2"/>
        <v>9100</v>
      </c>
      <c r="F29" s="12">
        <f t="shared" si="2"/>
        <v>8866.6666666666661</v>
      </c>
      <c r="G29" s="12">
        <f t="shared" si="2"/>
        <v>8766.6666666666661</v>
      </c>
      <c r="H29" s="12">
        <f t="shared" si="2"/>
        <v>8500</v>
      </c>
      <c r="I29" s="12">
        <f t="shared" si="2"/>
        <v>8700</v>
      </c>
    </row>
    <row r="30" spans="1:9" ht="15.75" x14ac:dyDescent="0.25">
      <c r="A30" s="3" t="s">
        <v>5</v>
      </c>
      <c r="B30" s="8">
        <f>STDEV(B4,B12,B20)</f>
        <v>793.72539331937719</v>
      </c>
      <c r="C30" s="8">
        <f t="shared" ref="C30:I30" si="3">STDEV(C4,C12,C20)</f>
        <v>577.35026918962569</v>
      </c>
      <c r="D30" s="8">
        <f t="shared" si="3"/>
        <v>251.66114784235833</v>
      </c>
      <c r="E30" s="8">
        <f t="shared" si="3"/>
        <v>173.20508075688772</v>
      </c>
      <c r="F30" s="8">
        <f t="shared" si="3"/>
        <v>115.47005383792516</v>
      </c>
      <c r="G30" s="8">
        <f t="shared" si="3"/>
        <v>251.66114784235833</v>
      </c>
      <c r="H30" s="8">
        <f t="shared" si="3"/>
        <v>624.49979983983985</v>
      </c>
      <c r="I30" s="8">
        <f t="shared" si="3"/>
        <v>608.27625302982199</v>
      </c>
    </row>
    <row r="31" spans="1:9" ht="15.75" x14ac:dyDescent="0.25">
      <c r="A31" s="10" t="s">
        <v>69</v>
      </c>
      <c r="B31" s="12">
        <f>AVERAGE(B13,B21,B5)</f>
        <v>10000</v>
      </c>
      <c r="C31" s="12">
        <f t="shared" ref="C31:I31" si="4">AVERAGE(C13,C21,C5)</f>
        <v>9133.3333333333339</v>
      </c>
      <c r="D31" s="12">
        <f t="shared" si="4"/>
        <v>7800</v>
      </c>
      <c r="E31" s="12">
        <f t="shared" si="4"/>
        <v>1500</v>
      </c>
      <c r="F31" s="12">
        <f t="shared" si="4"/>
        <v>633.33333333333337</v>
      </c>
      <c r="G31" s="12">
        <f t="shared" si="4"/>
        <v>566.66666666666663</v>
      </c>
      <c r="H31" s="12">
        <f t="shared" si="4"/>
        <v>466.66666666666669</v>
      </c>
      <c r="I31" s="12">
        <f t="shared" si="4"/>
        <v>466.66666666666669</v>
      </c>
    </row>
    <row r="32" spans="1:9" ht="15.75" x14ac:dyDescent="0.25">
      <c r="A32" s="3" t="s">
        <v>5</v>
      </c>
      <c r="B32" s="8">
        <f>STDEV(B5,B13,B21)</f>
        <v>1000</v>
      </c>
      <c r="C32" s="8">
        <f t="shared" ref="C32:I32" si="5">STDEV(C5,C13,C21)</f>
        <v>321.45502536643187</v>
      </c>
      <c r="D32" s="8">
        <f t="shared" si="5"/>
        <v>721.11025509279784</v>
      </c>
      <c r="E32" s="8">
        <f t="shared" si="5"/>
        <v>500</v>
      </c>
      <c r="F32" s="8">
        <f t="shared" si="5"/>
        <v>152.75252316519479</v>
      </c>
      <c r="G32" s="8">
        <f t="shared" si="5"/>
        <v>57.735026918962575</v>
      </c>
      <c r="H32" s="8">
        <f t="shared" si="5"/>
        <v>57.735026918962411</v>
      </c>
      <c r="I32" s="8">
        <f t="shared" si="5"/>
        <v>57.735026918962411</v>
      </c>
    </row>
    <row r="33" spans="1:9" ht="15.75" x14ac:dyDescent="0.25">
      <c r="A33" s="10" t="s">
        <v>70</v>
      </c>
      <c r="B33" s="12">
        <f>AVERAGE(B6,B14,B22)</f>
        <v>9433.3333333333339</v>
      </c>
      <c r="C33" s="12">
        <f t="shared" ref="C33:I33" si="6">AVERAGE(C6,C14,C22)</f>
        <v>8933.3333333333339</v>
      </c>
      <c r="D33" s="12">
        <f t="shared" si="6"/>
        <v>766.66666666666663</v>
      </c>
      <c r="E33" s="12">
        <f t="shared" si="6"/>
        <v>533.33333333333337</v>
      </c>
      <c r="F33" s="12">
        <f t="shared" si="6"/>
        <v>433.33333333333331</v>
      </c>
      <c r="G33" s="12">
        <f t="shared" si="6"/>
        <v>433.33333333333331</v>
      </c>
      <c r="H33" s="12">
        <f t="shared" si="6"/>
        <v>366.66666666666669</v>
      </c>
      <c r="I33" s="12">
        <f t="shared" si="6"/>
        <v>333.33333333333331</v>
      </c>
    </row>
    <row r="34" spans="1:9" ht="15.75" x14ac:dyDescent="0.25">
      <c r="A34" s="3" t="s">
        <v>5</v>
      </c>
      <c r="B34" s="8">
        <f>STDEV(B6,B14,B22)</f>
        <v>404.14518843273805</v>
      </c>
      <c r="C34" s="8">
        <f t="shared" ref="C34:I34" si="7">STDEV(C6,C14,C22)</f>
        <v>115.47005383792516</v>
      </c>
      <c r="D34" s="8">
        <f t="shared" si="7"/>
        <v>378.5938897200183</v>
      </c>
      <c r="E34" s="8">
        <f t="shared" si="7"/>
        <v>115.47005383792506</v>
      </c>
      <c r="F34" s="8">
        <f t="shared" si="7"/>
        <v>57.735026918962411</v>
      </c>
      <c r="G34" s="8">
        <f t="shared" si="7"/>
        <v>57.735026918962411</v>
      </c>
      <c r="H34" s="8">
        <f t="shared" si="7"/>
        <v>57.73502691896266</v>
      </c>
      <c r="I34" s="8">
        <f t="shared" si="7"/>
        <v>57.73502691896266</v>
      </c>
    </row>
    <row r="35" spans="1:9" ht="15.75" x14ac:dyDescent="0.25">
      <c r="A35" s="10" t="s">
        <v>71</v>
      </c>
      <c r="B35" s="12">
        <f>AVERAGE(B7,B15,B23)</f>
        <v>9433.3333333333339</v>
      </c>
      <c r="C35" s="12">
        <f t="shared" ref="C35:I35" si="8">AVERAGE(C7,C15,C23)</f>
        <v>9066.6666666666661</v>
      </c>
      <c r="D35" s="12">
        <f t="shared" si="8"/>
        <v>4966.666666666667</v>
      </c>
      <c r="E35" s="12">
        <f t="shared" si="8"/>
        <v>600</v>
      </c>
      <c r="F35" s="12">
        <f t="shared" si="8"/>
        <v>333.33333333333331</v>
      </c>
      <c r="G35" s="12">
        <f t="shared" si="8"/>
        <v>300</v>
      </c>
      <c r="H35" s="12">
        <f t="shared" si="8"/>
        <v>266.66666666666669</v>
      </c>
      <c r="I35" s="12">
        <f t="shared" si="8"/>
        <v>233.33333333333334</v>
      </c>
    </row>
    <row r="36" spans="1:9" ht="15.75" x14ac:dyDescent="0.25">
      <c r="A36" s="3" t="s">
        <v>5</v>
      </c>
      <c r="B36" s="4">
        <f>STDEV(B7,B15,B23)</f>
        <v>513.16014394468846</v>
      </c>
      <c r="C36" s="4">
        <f t="shared" ref="C36:I36" si="9">STDEV(C7,C15,C23)</f>
        <v>115.47005383792515</v>
      </c>
      <c r="D36" s="4">
        <f t="shared" si="9"/>
        <v>251.6611478423583</v>
      </c>
      <c r="E36" s="4">
        <f t="shared" si="9"/>
        <v>264.57513110645908</v>
      </c>
      <c r="F36" s="4">
        <f t="shared" si="9"/>
        <v>57.73502691896266</v>
      </c>
      <c r="G36" s="4">
        <f t="shared" si="9"/>
        <v>0</v>
      </c>
      <c r="H36" s="4">
        <f t="shared" si="9"/>
        <v>57.735026918962532</v>
      </c>
      <c r="I36" s="4">
        <f t="shared" si="9"/>
        <v>57.735026918962532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zoomScale="110" zoomScaleNormal="110" workbookViewId="0">
      <selection activeCell="O16" sqref="O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4"/>
  <sheetViews>
    <sheetView topLeftCell="A4" workbookViewId="0">
      <selection activeCell="A31" sqref="A31:XFD31"/>
    </sheetView>
  </sheetViews>
  <sheetFormatPr defaultRowHeight="15" x14ac:dyDescent="0.25"/>
  <cols>
    <col min="1" max="1" width="13.7109375" style="13" customWidth="1"/>
    <col min="2" max="2" width="9.7109375" style="14" customWidth="1"/>
    <col min="3" max="3" width="14" style="14" customWidth="1"/>
    <col min="4" max="5" width="9" style="14" customWidth="1"/>
    <col min="6" max="6" width="13.5703125" style="14" customWidth="1"/>
    <col min="7" max="7" width="8.28515625" style="14" customWidth="1"/>
    <col min="8" max="8" width="13" style="14" customWidth="1"/>
    <col min="9" max="9" width="9.140625" style="14"/>
    <col min="10" max="10" width="5.28515625" style="14" customWidth="1"/>
    <col min="11" max="11" width="6" style="14" customWidth="1"/>
    <col min="12" max="13" width="7.140625" style="14" customWidth="1"/>
    <col min="14" max="14" width="8.28515625" style="14" customWidth="1"/>
    <col min="15" max="15" width="14.42578125" style="14" customWidth="1"/>
    <col min="16" max="16" width="7.28515625" style="14" customWidth="1"/>
    <col min="17" max="17" width="8.42578125" style="14" customWidth="1"/>
    <col min="18" max="18" width="4.85546875" style="14" customWidth="1"/>
    <col min="19" max="19" width="5.28515625" style="14" customWidth="1"/>
    <col min="20" max="20" width="6.7109375" style="14" customWidth="1"/>
    <col min="21" max="21" width="8" style="14" customWidth="1"/>
    <col min="22" max="22" width="8.42578125" style="14" customWidth="1"/>
    <col min="23" max="16384" width="9.140625" style="14"/>
  </cols>
  <sheetData>
    <row r="2" spans="1:10" x14ac:dyDescent="0.25">
      <c r="B2" s="17" t="s">
        <v>83</v>
      </c>
      <c r="G2" s="17" t="s">
        <v>84</v>
      </c>
    </row>
    <row r="3" spans="1:10" x14ac:dyDescent="0.25">
      <c r="B3" s="56" t="s">
        <v>120</v>
      </c>
      <c r="C3" s="56" t="s">
        <v>21</v>
      </c>
      <c r="D3" s="56" t="s">
        <v>22</v>
      </c>
      <c r="E3" s="56" t="s">
        <v>112</v>
      </c>
      <c r="F3" s="56"/>
      <c r="G3" s="56" t="s">
        <v>120</v>
      </c>
      <c r="H3" s="56" t="s">
        <v>21</v>
      </c>
      <c r="I3" s="56" t="s">
        <v>22</v>
      </c>
      <c r="J3" s="56" t="s">
        <v>112</v>
      </c>
    </row>
    <row r="4" spans="1:10" x14ac:dyDescent="0.25">
      <c r="A4" s="16" t="s">
        <v>86</v>
      </c>
      <c r="B4" s="14">
        <v>2</v>
      </c>
      <c r="C4" s="14">
        <v>1.4142135623730934</v>
      </c>
      <c r="D4" s="14">
        <v>1.4142135623730951</v>
      </c>
      <c r="E4" s="14">
        <v>1.5874010519681987</v>
      </c>
      <c r="F4" s="16" t="s">
        <v>86</v>
      </c>
      <c r="G4" s="14">
        <v>1.7411011265922471</v>
      </c>
      <c r="H4" s="14">
        <v>2.2973967099940715</v>
      </c>
      <c r="I4" s="14">
        <v>2.2973967099940689</v>
      </c>
      <c r="J4" s="14">
        <v>2.094588245641253</v>
      </c>
    </row>
    <row r="5" spans="1:10" x14ac:dyDescent="0.25">
      <c r="A5" s="16" t="s">
        <v>89</v>
      </c>
      <c r="B5" s="14">
        <v>-3.4822022531844978</v>
      </c>
      <c r="C5" s="14">
        <v>-3.9999999999999947</v>
      </c>
      <c r="D5" s="14">
        <v>-3.4822022531844894</v>
      </c>
      <c r="E5" s="14">
        <v>-3.6468899542328637</v>
      </c>
      <c r="F5" s="16" t="s">
        <v>89</v>
      </c>
      <c r="G5" s="14">
        <v>-2.4622888266898366</v>
      </c>
      <c r="H5" s="14">
        <v>-2.2973967099940715</v>
      </c>
      <c r="I5" s="14">
        <v>-2</v>
      </c>
      <c r="J5" s="14">
        <v>-2.2449240966187478</v>
      </c>
    </row>
    <row r="6" spans="1:10" x14ac:dyDescent="0.25">
      <c r="A6" s="16" t="s">
        <v>90</v>
      </c>
      <c r="B6" s="14">
        <v>2.4622888266898308</v>
      </c>
      <c r="C6" s="14">
        <v>1.8660659830736153</v>
      </c>
      <c r="D6" s="14">
        <v>1.1486983549970344</v>
      </c>
      <c r="E6" s="14">
        <v>1.7411011265922447</v>
      </c>
      <c r="F6" s="16" t="s">
        <v>90</v>
      </c>
      <c r="G6" s="14">
        <v>1.3195079107728929</v>
      </c>
      <c r="H6" s="14">
        <v>1.7411011265922491</v>
      </c>
      <c r="I6" s="14">
        <v>1.3195079107728929</v>
      </c>
      <c r="J6" s="14">
        <v>1.4472692374403779</v>
      </c>
    </row>
    <row r="7" spans="1:10" x14ac:dyDescent="0.25">
      <c r="A7" s="16" t="s">
        <v>91</v>
      </c>
      <c r="B7" s="14">
        <v>-2.1435469250725832</v>
      </c>
      <c r="C7" s="14">
        <v>-3.2490095854249446</v>
      </c>
      <c r="D7" s="14">
        <v>-2.4622888266898308</v>
      </c>
      <c r="E7" s="14">
        <v>-2.7006998923363805</v>
      </c>
      <c r="F7" s="16" t="s">
        <v>91</v>
      </c>
      <c r="G7" s="14">
        <v>1.0717734625362929</v>
      </c>
      <c r="H7" s="14">
        <v>1.4142135623730951</v>
      </c>
      <c r="I7" s="14">
        <v>1.5157165665103978</v>
      </c>
      <c r="J7" s="14">
        <v>1.3195079107728946</v>
      </c>
    </row>
    <row r="8" spans="1:10" x14ac:dyDescent="0.25">
      <c r="A8" s="16" t="s">
        <v>92</v>
      </c>
      <c r="B8" s="14">
        <v>4.2870938501451654</v>
      </c>
      <c r="C8" s="14">
        <v>4.9245776533796617</v>
      </c>
      <c r="D8" s="14">
        <v>4.3872999187785027</v>
      </c>
      <c r="E8" s="14">
        <v>4.8121001443284577</v>
      </c>
      <c r="F8" s="16" t="s">
        <v>92</v>
      </c>
      <c r="G8" s="14">
        <v>1.6245047927124683</v>
      </c>
      <c r="H8" s="14">
        <v>2.2973967099940715</v>
      </c>
      <c r="I8" s="14">
        <v>1.2311444133449139</v>
      </c>
      <c r="J8" s="14">
        <v>1.6624757922855726</v>
      </c>
    </row>
    <row r="9" spans="1:10" x14ac:dyDescent="0.25">
      <c r="A9" s="16" t="s">
        <v>93</v>
      </c>
      <c r="B9" s="14">
        <v>6.0628662660415831</v>
      </c>
      <c r="C9" s="14">
        <v>6.4980191708498882</v>
      </c>
      <c r="D9" s="14">
        <v>6.9644045063689966</v>
      </c>
      <c r="E9" s="14">
        <v>6.4980191708498731</v>
      </c>
      <c r="F9" s="16" t="s">
        <v>93</v>
      </c>
      <c r="G9" s="14">
        <v>2.1435469250725858</v>
      </c>
      <c r="H9" s="14">
        <v>2.8284271247461934</v>
      </c>
      <c r="I9" s="14">
        <v>2.8945384748807594</v>
      </c>
      <c r="J9" s="14">
        <v>2.5787406168791591</v>
      </c>
    </row>
    <row r="10" spans="1:10" x14ac:dyDescent="0.25">
      <c r="A10" s="16" t="s">
        <v>94</v>
      </c>
      <c r="B10" s="14">
        <v>4.5947934199881377</v>
      </c>
      <c r="C10" s="14">
        <v>4.2870938501451823</v>
      </c>
      <c r="D10" s="14">
        <v>5.2780316430915839</v>
      </c>
      <c r="E10" s="14">
        <v>4.7021916251344322</v>
      </c>
      <c r="F10" s="16" t="s">
        <v>94</v>
      </c>
      <c r="G10" s="14">
        <v>-2.0000000000000022</v>
      </c>
      <c r="H10" s="14">
        <v>-1.7411011265922471</v>
      </c>
      <c r="I10" s="14">
        <v>-2.2973967099940689</v>
      </c>
      <c r="J10" s="14">
        <v>-2</v>
      </c>
    </row>
    <row r="11" spans="1:10" x14ac:dyDescent="0.25">
      <c r="A11" s="16" t="s">
        <v>95</v>
      </c>
      <c r="B11" s="14">
        <v>3.7321319661472301</v>
      </c>
      <c r="C11" s="14">
        <v>3.4822022531844978</v>
      </c>
      <c r="D11" s="14">
        <v>4.2870938501451716</v>
      </c>
      <c r="E11" s="14">
        <v>3.8193664156416718</v>
      </c>
      <c r="F11" s="16" t="s">
        <v>95</v>
      </c>
      <c r="G11" s="14">
        <v>1.3195079107728946</v>
      </c>
      <c r="H11" s="14">
        <v>1.4142135623730967</v>
      </c>
      <c r="I11" s="14">
        <v>1.3195079107728929</v>
      </c>
      <c r="J11" s="14">
        <v>1.3503499461681936</v>
      </c>
    </row>
    <row r="12" spans="1:10" x14ac:dyDescent="0.25">
      <c r="A12" s="16" t="s">
        <v>96</v>
      </c>
      <c r="B12" s="14">
        <v>3.4822022531844938</v>
      </c>
      <c r="C12" s="14">
        <v>2.1435469250725885</v>
      </c>
      <c r="D12" s="14">
        <v>3.7321319661472301</v>
      </c>
      <c r="E12" s="14">
        <v>2.8945384748807559</v>
      </c>
      <c r="F12" s="16" t="s">
        <v>96</v>
      </c>
      <c r="G12" s="14">
        <v>1.0717734625362929</v>
      </c>
      <c r="H12" s="14">
        <v>1.1486983549970358</v>
      </c>
      <c r="I12" s="14">
        <v>1.2311444133449154</v>
      </c>
      <c r="J12" s="14">
        <v>1.0968249796946257</v>
      </c>
    </row>
    <row r="13" spans="1:10" x14ac:dyDescent="0.25">
      <c r="A13" s="16" t="s">
        <v>97</v>
      </c>
      <c r="B13" s="14">
        <v>3.0314331330207951</v>
      </c>
      <c r="C13" s="14">
        <v>3.0314331330207991</v>
      </c>
      <c r="D13" s="14">
        <v>4</v>
      </c>
      <c r="E13" s="14">
        <v>3.3249515845711528</v>
      </c>
      <c r="F13" s="16" t="s">
        <v>97</v>
      </c>
      <c r="G13" s="14">
        <v>-1.8660659830736153</v>
      </c>
      <c r="H13" s="14">
        <v>-1.3195079107728929</v>
      </c>
      <c r="I13" s="14">
        <v>-1.5157165665103993</v>
      </c>
      <c r="J13" s="14">
        <v>-1.5511447618337324</v>
      </c>
    </row>
    <row r="14" spans="1:10" x14ac:dyDescent="0.25">
      <c r="A14" s="16" t="s">
        <v>98</v>
      </c>
      <c r="B14" s="14">
        <v>-4.2870938501451654</v>
      </c>
      <c r="C14" s="14">
        <v>-7.4642639322944611</v>
      </c>
      <c r="D14" s="14">
        <v>-6.0628662660415831</v>
      </c>
      <c r="E14" s="14">
        <v>-5.7890769497614976</v>
      </c>
      <c r="F14" s="16" t="s">
        <v>98</v>
      </c>
      <c r="G14" s="14">
        <v>1.6245047927124723</v>
      </c>
      <c r="H14" s="14">
        <v>1.6245047927124703</v>
      </c>
      <c r="I14" s="14">
        <v>1.5157165665103995</v>
      </c>
      <c r="J14" s="14">
        <v>1.5874010519682027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"/>
  <sheetViews>
    <sheetView workbookViewId="0">
      <selection activeCell="M19" sqref="M19"/>
    </sheetView>
  </sheetViews>
  <sheetFormatPr defaultRowHeight="15" x14ac:dyDescent="0.25"/>
  <cols>
    <col min="1" max="1" width="14.85546875" customWidth="1"/>
  </cols>
  <sheetData>
    <row r="1" spans="1:9" x14ac:dyDescent="0.25">
      <c r="A1" t="s">
        <v>100</v>
      </c>
    </row>
    <row r="2" spans="1:9" x14ac:dyDescent="0.25">
      <c r="B2" t="s">
        <v>1</v>
      </c>
      <c r="C2" t="s">
        <v>2</v>
      </c>
      <c r="D2" t="s">
        <v>3</v>
      </c>
      <c r="E2" t="s">
        <v>101</v>
      </c>
      <c r="F2" t="s">
        <v>102</v>
      </c>
      <c r="G2" t="s">
        <v>103</v>
      </c>
      <c r="H2" t="s">
        <v>4</v>
      </c>
      <c r="I2" t="s">
        <v>5</v>
      </c>
    </row>
    <row r="3" spans="1:9" x14ac:dyDescent="0.25">
      <c r="A3" t="s">
        <v>104</v>
      </c>
      <c r="B3" s="1">
        <v>10200000</v>
      </c>
      <c r="C3" s="1">
        <v>12300000</v>
      </c>
      <c r="D3" s="1">
        <v>9940000</v>
      </c>
      <c r="E3" s="1">
        <v>9840000</v>
      </c>
      <c r="F3" s="1">
        <v>9220000</v>
      </c>
      <c r="G3" s="1">
        <v>9960000</v>
      </c>
      <c r="H3" s="1">
        <f>AVERAGE(B3:G3)</f>
        <v>10243333.333333334</v>
      </c>
      <c r="I3" s="1">
        <f>STDEV(B3:G3)</f>
        <v>1059616.282748933</v>
      </c>
    </row>
    <row r="4" spans="1:9" x14ac:dyDescent="0.25">
      <c r="A4" t="s">
        <v>83</v>
      </c>
      <c r="B4" s="1">
        <v>21100000</v>
      </c>
      <c r="C4" s="1">
        <v>21200000</v>
      </c>
      <c r="D4" s="1">
        <v>19600000</v>
      </c>
      <c r="E4" s="1">
        <v>19700000</v>
      </c>
      <c r="F4" s="1">
        <v>18500000</v>
      </c>
      <c r="G4" s="1">
        <v>19800000</v>
      </c>
      <c r="H4" s="1">
        <f>AVERAGE(B4:G4)</f>
        <v>19983333.333333332</v>
      </c>
      <c r="I4" s="1">
        <f>STDEV(B4:G4)</f>
        <v>1018659.2495366969</v>
      </c>
    </row>
    <row r="5" spans="1:9" x14ac:dyDescent="0.25">
      <c r="A5" t="s">
        <v>105</v>
      </c>
      <c r="B5" s="1">
        <v>172000</v>
      </c>
      <c r="C5" s="1">
        <v>147000</v>
      </c>
      <c r="D5" s="1">
        <v>128000</v>
      </c>
      <c r="E5" s="1">
        <v>96000</v>
      </c>
      <c r="F5" s="1">
        <v>149000</v>
      </c>
      <c r="G5" s="1">
        <v>214000</v>
      </c>
      <c r="H5" s="1">
        <f>AVERAGE(B5:G5)</f>
        <v>151000</v>
      </c>
      <c r="I5" s="1">
        <f>STDEV(B5:G5)</f>
        <v>39959.979979974967</v>
      </c>
    </row>
    <row r="6" spans="1:9" x14ac:dyDescent="0.25">
      <c r="A6" t="s">
        <v>84</v>
      </c>
      <c r="B6" s="1">
        <v>204000</v>
      </c>
      <c r="C6" s="1">
        <v>87000</v>
      </c>
      <c r="D6" s="1">
        <v>187000</v>
      </c>
      <c r="E6" s="1">
        <v>146000</v>
      </c>
      <c r="F6" s="1">
        <v>69000</v>
      </c>
      <c r="G6" s="1">
        <v>27000</v>
      </c>
      <c r="H6" s="1">
        <f>AVERAGE(B6:G6)</f>
        <v>120000</v>
      </c>
      <c r="I6" s="1">
        <f>STDEV(B6:G6)</f>
        <v>70085.661871740929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"/>
  <sheetViews>
    <sheetView workbookViewId="0">
      <selection activeCell="M20" sqref="M20"/>
    </sheetView>
  </sheetViews>
  <sheetFormatPr defaultRowHeight="15" x14ac:dyDescent="0.25"/>
  <cols>
    <col min="1" max="1" width="19" customWidth="1"/>
  </cols>
  <sheetData>
    <row r="1" spans="1:6" x14ac:dyDescent="0.25">
      <c r="A1" s="19" t="s">
        <v>106</v>
      </c>
      <c r="B1" s="19"/>
      <c r="C1" s="19"/>
      <c r="D1" s="19"/>
      <c r="E1" s="19"/>
      <c r="F1" s="19"/>
    </row>
    <row r="2" spans="1:6" x14ac:dyDescent="0.25">
      <c r="A2" s="19"/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</row>
    <row r="3" spans="1:6" x14ac:dyDescent="0.25">
      <c r="A3" s="19" t="s">
        <v>104</v>
      </c>
      <c r="B3" s="19">
        <v>3.44</v>
      </c>
      <c r="C3" s="19">
        <v>2.87</v>
      </c>
      <c r="D3" s="19">
        <v>2.98</v>
      </c>
      <c r="E3" s="19">
        <f>AVERAGE(B3:D3)</f>
        <v>3.0966666666666671</v>
      </c>
      <c r="F3" s="19">
        <f>STDEV(B3:D3)</f>
        <v>0.30237945256470933</v>
      </c>
    </row>
    <row r="4" spans="1:6" x14ac:dyDescent="0.25">
      <c r="A4" s="20" t="s">
        <v>83</v>
      </c>
      <c r="B4" s="19">
        <v>5.49</v>
      </c>
      <c r="C4" s="19">
        <v>6.88</v>
      </c>
      <c r="D4" s="19">
        <v>6.22</v>
      </c>
      <c r="E4" s="19">
        <f>AVERAGE(B4:D4)</f>
        <v>6.1966666666666663</v>
      </c>
      <c r="F4" s="19">
        <f>STDEV(B4:D4)</f>
        <v>0.69529370292944048</v>
      </c>
    </row>
    <row r="5" spans="1:6" x14ac:dyDescent="0.25">
      <c r="A5" s="19" t="s">
        <v>105</v>
      </c>
      <c r="B5" s="19">
        <v>1.73</v>
      </c>
      <c r="C5" s="19">
        <v>1.31</v>
      </c>
      <c r="D5" s="19">
        <v>1.47</v>
      </c>
      <c r="E5" s="19">
        <f>AVERAGE(B5:D5)</f>
        <v>1.5033333333333332</v>
      </c>
      <c r="F5" s="19">
        <f>STDEV(B5:D5)</f>
        <v>0.21197484127446284</v>
      </c>
    </row>
    <row r="6" spans="1:6" x14ac:dyDescent="0.25">
      <c r="A6" s="19" t="s">
        <v>84</v>
      </c>
      <c r="B6" s="19">
        <v>0.79</v>
      </c>
      <c r="C6" s="19">
        <v>1.75</v>
      </c>
      <c r="D6" s="19">
        <v>1.05</v>
      </c>
      <c r="E6" s="19">
        <f>AVERAGE(B6:D6)</f>
        <v>1.1966666666666665</v>
      </c>
      <c r="F6" s="19">
        <f>STDEV(B6:D6)</f>
        <v>0.49652123150307853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9"/>
  <sheetViews>
    <sheetView workbookViewId="0">
      <selection activeCell="C40" sqref="C40"/>
    </sheetView>
  </sheetViews>
  <sheetFormatPr defaultRowHeight="15" x14ac:dyDescent="0.25"/>
  <sheetData>
    <row r="1" spans="1:17" x14ac:dyDescent="0.25">
      <c r="B1" s="21" t="s">
        <v>107</v>
      </c>
      <c r="C1" s="21" t="s">
        <v>108</v>
      </c>
      <c r="D1" t="s">
        <v>109</v>
      </c>
      <c r="E1" s="22" t="s">
        <v>110</v>
      </c>
      <c r="H1" s="21" t="s">
        <v>107</v>
      </c>
      <c r="I1" s="21" t="s">
        <v>108</v>
      </c>
      <c r="J1" t="s">
        <v>109</v>
      </c>
      <c r="K1" s="22" t="s">
        <v>110</v>
      </c>
      <c r="N1" s="21" t="s">
        <v>107</v>
      </c>
      <c r="O1" s="21" t="s">
        <v>108</v>
      </c>
      <c r="P1" t="s">
        <v>111</v>
      </c>
      <c r="Q1" s="22" t="s">
        <v>110</v>
      </c>
    </row>
    <row r="2" spans="1:17" x14ac:dyDescent="0.25">
      <c r="A2" t="s">
        <v>104</v>
      </c>
      <c r="B2" s="23">
        <v>18</v>
      </c>
      <c r="C2" s="23">
        <v>0.4</v>
      </c>
      <c r="D2" s="23">
        <v>172.67</v>
      </c>
      <c r="E2" s="4">
        <f t="shared" ref="E2:E7" si="0">D2*1000*10</f>
        <v>1726700</v>
      </c>
      <c r="G2" t="s">
        <v>83</v>
      </c>
      <c r="H2" s="23">
        <v>18.3</v>
      </c>
      <c r="I2" s="23">
        <v>0.373</v>
      </c>
      <c r="J2" s="23">
        <v>129.33000000000001</v>
      </c>
      <c r="K2" s="4">
        <f t="shared" ref="K2:K7" si="1">J2*1000*10</f>
        <v>1293300.0000000002</v>
      </c>
      <c r="M2" t="s">
        <v>84</v>
      </c>
      <c r="N2" s="23">
        <v>19.7</v>
      </c>
      <c r="O2" s="23">
        <v>0.38800000000000001</v>
      </c>
      <c r="P2" s="23">
        <v>217</v>
      </c>
      <c r="Q2" s="4">
        <f t="shared" ref="Q2:Q7" si="2">P2*100*10</f>
        <v>217000</v>
      </c>
    </row>
    <row r="3" spans="1:17" x14ac:dyDescent="0.25">
      <c r="A3" t="s">
        <v>104</v>
      </c>
      <c r="B3" s="23">
        <v>17.899999999999999</v>
      </c>
      <c r="C3" s="23">
        <v>0.378</v>
      </c>
      <c r="D3" s="23">
        <v>36.67</v>
      </c>
      <c r="E3" s="4">
        <f t="shared" si="0"/>
        <v>366700</v>
      </c>
      <c r="G3" t="s">
        <v>83</v>
      </c>
      <c r="H3" s="23">
        <v>18.7</v>
      </c>
      <c r="I3" s="23">
        <v>0.35199999999999998</v>
      </c>
      <c r="J3" s="23">
        <v>421.67</v>
      </c>
      <c r="K3" s="4">
        <f t="shared" si="1"/>
        <v>4216700</v>
      </c>
      <c r="M3" t="s">
        <v>84</v>
      </c>
      <c r="N3" s="23">
        <v>18.3</v>
      </c>
      <c r="O3" s="23">
        <v>0.40500000000000003</v>
      </c>
      <c r="P3" s="23">
        <v>56.67</v>
      </c>
      <c r="Q3" s="4">
        <f t="shared" si="2"/>
        <v>56670</v>
      </c>
    </row>
    <row r="4" spans="1:17" x14ac:dyDescent="0.25">
      <c r="A4" t="s">
        <v>104</v>
      </c>
      <c r="B4" s="23">
        <v>18.8</v>
      </c>
      <c r="C4" s="23">
        <v>0.34200000000000003</v>
      </c>
      <c r="D4" s="23">
        <v>84.33</v>
      </c>
      <c r="E4" s="4">
        <f t="shared" si="0"/>
        <v>843300</v>
      </c>
      <c r="G4" t="s">
        <v>83</v>
      </c>
      <c r="H4" s="23">
        <v>20.8</v>
      </c>
      <c r="I4" s="23">
        <v>0.33800000000000002</v>
      </c>
      <c r="J4" s="23">
        <v>74.67</v>
      </c>
      <c r="K4" s="4">
        <f t="shared" si="1"/>
        <v>746700</v>
      </c>
      <c r="M4" t="s">
        <v>84</v>
      </c>
      <c r="N4" s="23">
        <v>18.8</v>
      </c>
      <c r="O4" s="23">
        <v>0.42799999999999999</v>
      </c>
      <c r="P4" s="23">
        <v>76.33</v>
      </c>
      <c r="Q4" s="4">
        <f t="shared" si="2"/>
        <v>76330</v>
      </c>
    </row>
    <row r="5" spans="1:17" x14ac:dyDescent="0.25">
      <c r="A5" t="s">
        <v>104</v>
      </c>
      <c r="B5" s="23">
        <v>21</v>
      </c>
      <c r="C5" s="23">
        <v>0.311</v>
      </c>
      <c r="D5" s="23">
        <v>67.33</v>
      </c>
      <c r="E5" s="4">
        <f t="shared" si="0"/>
        <v>673300</v>
      </c>
      <c r="G5" t="s">
        <v>83</v>
      </c>
      <c r="H5" s="23">
        <v>19.7</v>
      </c>
      <c r="I5" s="23">
        <v>0.41</v>
      </c>
      <c r="J5" s="23">
        <v>59</v>
      </c>
      <c r="K5" s="4">
        <f t="shared" si="1"/>
        <v>590000</v>
      </c>
      <c r="M5" t="s">
        <v>84</v>
      </c>
      <c r="N5" s="23">
        <v>17.5</v>
      </c>
      <c r="O5" s="23">
        <v>0.376</v>
      </c>
      <c r="P5" s="23">
        <v>155.33000000000001</v>
      </c>
      <c r="Q5" s="4">
        <f t="shared" si="2"/>
        <v>155330.00000000003</v>
      </c>
    </row>
    <row r="6" spans="1:17" x14ac:dyDescent="0.25">
      <c r="A6" t="s">
        <v>104</v>
      </c>
      <c r="B6" s="23">
        <v>19.3</v>
      </c>
      <c r="C6" s="23">
        <v>0.38600000000000001</v>
      </c>
      <c r="D6" s="23">
        <v>19</v>
      </c>
      <c r="E6" s="4">
        <f t="shared" si="0"/>
        <v>190000</v>
      </c>
      <c r="G6" t="s">
        <v>83</v>
      </c>
      <c r="H6" s="23">
        <v>21</v>
      </c>
      <c r="I6" s="23">
        <v>0.39400000000000002</v>
      </c>
      <c r="J6" s="23">
        <v>35.67</v>
      </c>
      <c r="K6" s="4">
        <f t="shared" si="1"/>
        <v>356700</v>
      </c>
      <c r="M6" t="s">
        <v>84</v>
      </c>
      <c r="N6" s="23">
        <v>20.9</v>
      </c>
      <c r="O6" s="23">
        <v>0.32200000000000001</v>
      </c>
      <c r="P6" s="23">
        <v>429</v>
      </c>
      <c r="Q6" s="4">
        <f t="shared" si="2"/>
        <v>429000</v>
      </c>
    </row>
    <row r="7" spans="1:17" x14ac:dyDescent="0.25">
      <c r="A7" t="s">
        <v>104</v>
      </c>
      <c r="B7" s="23">
        <v>17.8</v>
      </c>
      <c r="C7" s="23">
        <v>0.35499999999999998</v>
      </c>
      <c r="D7" s="23">
        <v>57.67</v>
      </c>
      <c r="E7" s="4">
        <f t="shared" si="0"/>
        <v>576700</v>
      </c>
      <c r="G7" t="s">
        <v>83</v>
      </c>
      <c r="H7" s="23">
        <v>18.2</v>
      </c>
      <c r="I7" s="23">
        <v>0.317</v>
      </c>
      <c r="J7" s="23">
        <v>895.67</v>
      </c>
      <c r="K7" s="4">
        <f t="shared" si="1"/>
        <v>8956700</v>
      </c>
      <c r="M7" t="s">
        <v>84</v>
      </c>
      <c r="N7" s="23">
        <v>17.600000000000001</v>
      </c>
      <c r="O7" s="23">
        <v>0.314</v>
      </c>
      <c r="P7" s="23">
        <v>97.67</v>
      </c>
      <c r="Q7" s="4">
        <f t="shared" si="2"/>
        <v>97670</v>
      </c>
    </row>
    <row r="8" spans="1:17" x14ac:dyDescent="0.25">
      <c r="A8" s="21" t="s">
        <v>112</v>
      </c>
      <c r="B8" s="24">
        <f>AVERAGE(B2:B7)</f>
        <v>18.8</v>
      </c>
      <c r="C8" s="24">
        <f>AVERAGE(C2:C7)</f>
        <v>0.36200000000000004</v>
      </c>
      <c r="D8" s="23" t="s">
        <v>112</v>
      </c>
      <c r="E8" s="25">
        <f>AVERAGE(E2:E7)</f>
        <v>729450</v>
      </c>
      <c r="G8" s="21" t="s">
        <v>112</v>
      </c>
      <c r="H8" s="23">
        <f>AVERAGE(H2:H7)</f>
        <v>19.45</v>
      </c>
      <c r="I8" s="23">
        <f>AVERAGE(I2:I7)</f>
        <v>0.36400000000000005</v>
      </c>
      <c r="J8" s="23">
        <f>AVERAGE(J2:J7)</f>
        <v>269.33499999999998</v>
      </c>
      <c r="K8" s="25">
        <f>AVERAGE(K2:K7)</f>
        <v>2693350</v>
      </c>
      <c r="M8" s="21" t="s">
        <v>112</v>
      </c>
      <c r="N8" s="23">
        <f>AVERAGE(N2:N7)</f>
        <v>18.799999999999997</v>
      </c>
      <c r="O8" s="23">
        <f>AVERAGE(O2:O7)</f>
        <v>0.3721666666666667</v>
      </c>
      <c r="P8" s="23">
        <f>AVERAGE(P2:P7)</f>
        <v>172</v>
      </c>
      <c r="Q8" s="25">
        <f>AVERAGE(Q2:Q7)</f>
        <v>172000</v>
      </c>
    </row>
    <row r="11" spans="1:17" x14ac:dyDescent="0.25">
      <c r="B11" t="s">
        <v>104</v>
      </c>
      <c r="C11" t="s">
        <v>83</v>
      </c>
      <c r="D11" t="s">
        <v>84</v>
      </c>
    </row>
    <row r="12" spans="1:17" x14ac:dyDescent="0.25">
      <c r="B12" s="4">
        <v>1726700</v>
      </c>
      <c r="C12" s="4">
        <v>1293300.0000000002</v>
      </c>
      <c r="D12" s="4">
        <v>217000</v>
      </c>
    </row>
    <row r="13" spans="1:17" x14ac:dyDescent="0.25">
      <c r="B13" s="4">
        <v>366700</v>
      </c>
      <c r="C13" s="4">
        <v>4216700</v>
      </c>
      <c r="D13" s="4">
        <v>56670</v>
      </c>
      <c r="J13" s="26"/>
      <c r="K13" s="26"/>
      <c r="L13" s="26"/>
      <c r="M13" s="26"/>
      <c r="N13" s="26"/>
      <c r="O13" s="26"/>
    </row>
    <row r="14" spans="1:17" x14ac:dyDescent="0.25">
      <c r="B14" s="4">
        <v>843300</v>
      </c>
      <c r="C14" s="4">
        <v>746700</v>
      </c>
      <c r="D14" s="4">
        <v>76330</v>
      </c>
      <c r="J14" s="26"/>
      <c r="K14" s="26"/>
      <c r="L14" s="26"/>
      <c r="M14" s="26"/>
      <c r="N14" s="26"/>
      <c r="O14" s="26"/>
    </row>
    <row r="15" spans="1:17" x14ac:dyDescent="0.25">
      <c r="B15" s="4">
        <v>673300</v>
      </c>
      <c r="C15" s="4">
        <v>590000</v>
      </c>
      <c r="D15" s="4">
        <v>155330.00000000003</v>
      </c>
      <c r="J15" s="26"/>
      <c r="K15" s="26"/>
      <c r="L15" s="26"/>
      <c r="M15" s="26"/>
      <c r="N15" s="26"/>
      <c r="O15" s="26"/>
    </row>
    <row r="16" spans="1:17" x14ac:dyDescent="0.25">
      <c r="B16" s="4">
        <v>190000</v>
      </c>
      <c r="C16" s="4">
        <v>356700</v>
      </c>
      <c r="D16" s="4">
        <v>429000</v>
      </c>
    </row>
    <row r="17" spans="1:11" x14ac:dyDescent="0.25">
      <c r="B17" s="4">
        <v>576700</v>
      </c>
      <c r="C17" s="4">
        <v>8956700</v>
      </c>
      <c r="D17" s="4">
        <v>97670</v>
      </c>
    </row>
    <row r="18" spans="1:11" x14ac:dyDescent="0.25">
      <c r="A18" t="s">
        <v>4</v>
      </c>
      <c r="B18" s="25">
        <v>729450</v>
      </c>
      <c r="C18" s="25">
        <v>2693350</v>
      </c>
      <c r="D18" s="25">
        <v>172000</v>
      </c>
    </row>
    <row r="19" spans="1:11" x14ac:dyDescent="0.25">
      <c r="A19" s="27" t="s">
        <v>5</v>
      </c>
      <c r="B19" s="4">
        <f>STDEV(B12:B17)</f>
        <v>539731.16178334563</v>
      </c>
      <c r="C19" s="4">
        <f>STDEV(C12:C17)</f>
        <v>3381826.4034394198</v>
      </c>
      <c r="D19" s="4">
        <f>STDEV(D12:D17)</f>
        <v>138802.4463761356</v>
      </c>
      <c r="I19" s="26"/>
      <c r="J19" s="26"/>
      <c r="K19" s="26"/>
    </row>
  </sheetData>
  <pageMargins left="0.7" right="0.7" top="0.75" bottom="0.75" header="0.3" footer="0.3"/>
  <ignoredErrors>
    <ignoredError sqref="B19:D19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8"/>
  <sheetViews>
    <sheetView topLeftCell="A9" workbookViewId="0">
      <selection activeCell="A29" sqref="A29:XFD83"/>
    </sheetView>
  </sheetViews>
  <sheetFormatPr defaultRowHeight="15" x14ac:dyDescent="0.25"/>
  <cols>
    <col min="3" max="3" width="11.140625" customWidth="1"/>
    <col min="5" max="5" width="12" customWidth="1"/>
    <col min="7" max="7" width="12.5703125" customWidth="1"/>
    <col min="13" max="13" width="13.140625" customWidth="1"/>
    <col min="15" max="15" width="7.85546875" customWidth="1"/>
  </cols>
  <sheetData>
    <row r="1" spans="1:11" x14ac:dyDescent="0.25">
      <c r="B1" s="17" t="s">
        <v>83</v>
      </c>
      <c r="G1" s="17" t="s">
        <v>99</v>
      </c>
    </row>
    <row r="2" spans="1:11" x14ac:dyDescent="0.25">
      <c r="B2" t="s">
        <v>120</v>
      </c>
      <c r="C2" t="s">
        <v>21</v>
      </c>
      <c r="D2" t="s">
        <v>22</v>
      </c>
      <c r="E2" t="s">
        <v>4</v>
      </c>
      <c r="G2" t="s">
        <v>375</v>
      </c>
      <c r="H2" t="s">
        <v>376</v>
      </c>
      <c r="I2" t="s">
        <v>377</v>
      </c>
      <c r="J2" t="s">
        <v>378</v>
      </c>
    </row>
    <row r="3" spans="1:11" x14ac:dyDescent="0.25">
      <c r="A3" s="16" t="s">
        <v>113</v>
      </c>
      <c r="B3" s="19">
        <v>-6.0628662660415973</v>
      </c>
      <c r="C3" s="19">
        <v>-5.2780316430915715</v>
      </c>
      <c r="D3" s="19">
        <v>-5.2780316430915715</v>
      </c>
      <c r="E3" s="19">
        <v>-5.5276515198711111</v>
      </c>
      <c r="F3" s="16" t="s">
        <v>113</v>
      </c>
      <c r="G3" s="19">
        <v>-2.4622888266898308</v>
      </c>
      <c r="H3" s="19">
        <v>-2</v>
      </c>
      <c r="I3" s="19">
        <v>-1.5157165665103993</v>
      </c>
      <c r="J3" s="19">
        <v>-1.9543199368684896</v>
      </c>
      <c r="K3" s="14"/>
    </row>
    <row r="4" spans="1:11" x14ac:dyDescent="0.25">
      <c r="A4" s="16" t="s">
        <v>114</v>
      </c>
      <c r="B4" s="19">
        <v>-6.0628662660415831</v>
      </c>
      <c r="C4" s="19">
        <v>-6.4980191708498802</v>
      </c>
      <c r="D4" s="19">
        <v>-5.2780316430915715</v>
      </c>
      <c r="E4" s="19">
        <v>-5.9243902091462708</v>
      </c>
      <c r="F4" s="16" t="s">
        <v>114</v>
      </c>
      <c r="G4" s="19">
        <v>1.2311444133449183</v>
      </c>
      <c r="H4" s="19">
        <v>1.231144413344917</v>
      </c>
      <c r="I4" s="19">
        <v>1.5157165665103995</v>
      </c>
      <c r="J4" s="19">
        <v>1.3195079107728962</v>
      </c>
      <c r="K4" s="14"/>
    </row>
    <row r="5" spans="1:11" x14ac:dyDescent="0.25">
      <c r="A5" s="16" t="s">
        <v>115</v>
      </c>
      <c r="B5" s="19">
        <v>7.4642639322944708</v>
      </c>
      <c r="C5" s="19">
        <v>8.5741877002903326</v>
      </c>
      <c r="D5" s="19">
        <v>10.556063286183166</v>
      </c>
      <c r="E5" s="19">
        <v>8.7745998375570036</v>
      </c>
      <c r="F5" s="16" t="s">
        <v>115</v>
      </c>
      <c r="G5" s="19">
        <v>1.6245047927124723</v>
      </c>
      <c r="H5" s="19">
        <v>1.6245047927124703</v>
      </c>
      <c r="I5" s="19">
        <v>1.8660659830736175</v>
      </c>
      <c r="J5" s="19">
        <v>1.7013343219017103</v>
      </c>
      <c r="K5" s="14"/>
    </row>
    <row r="6" spans="1:11" x14ac:dyDescent="0.25">
      <c r="A6" s="16" t="s">
        <v>116</v>
      </c>
      <c r="B6" s="19">
        <v>-6.9644045063689788</v>
      </c>
      <c r="C6" s="19">
        <v>-3.4822022531844978</v>
      </c>
      <c r="D6" s="19">
        <v>-6.0628662660415973</v>
      </c>
      <c r="E6" s="19">
        <v>-5.2780316430915715</v>
      </c>
      <c r="F6" s="16" t="s">
        <v>116</v>
      </c>
      <c r="G6" s="19">
        <v>1</v>
      </c>
      <c r="H6" s="19">
        <v>1.2311444133449139</v>
      </c>
      <c r="I6" s="19">
        <v>1.5157165665103958</v>
      </c>
      <c r="J6" s="19">
        <v>1.2311444133449139</v>
      </c>
      <c r="K6" s="14"/>
    </row>
    <row r="7" spans="1:11" x14ac:dyDescent="0.25">
      <c r="A7" s="16" t="s">
        <v>95</v>
      </c>
      <c r="B7" s="19">
        <v>4.924577653379667</v>
      </c>
      <c r="C7" s="19">
        <v>6.0628662660415831</v>
      </c>
      <c r="D7" s="19">
        <v>4.924577653379667</v>
      </c>
      <c r="E7" s="19">
        <v>5.2780316430915653</v>
      </c>
      <c r="F7" s="16" t="s">
        <v>95</v>
      </c>
      <c r="G7" s="19">
        <v>2</v>
      </c>
      <c r="H7" s="19">
        <v>1.8660659830736128</v>
      </c>
      <c r="I7" s="19">
        <v>2.8284271247461898</v>
      </c>
      <c r="J7" s="19">
        <v>2.1936499593892456</v>
      </c>
      <c r="K7" s="14"/>
    </row>
    <row r="8" spans="1:11" x14ac:dyDescent="0.25">
      <c r="A8" s="16" t="s">
        <v>97</v>
      </c>
      <c r="B8" s="19">
        <v>4</v>
      </c>
      <c r="C8" s="19">
        <v>4.5947934199881377</v>
      </c>
      <c r="D8" s="19">
        <v>4.0000000000000053</v>
      </c>
      <c r="E8" s="19">
        <v>4.189176491282506</v>
      </c>
      <c r="F8" s="16" t="s">
        <v>97</v>
      </c>
      <c r="G8" s="19">
        <v>1.8660659830736153</v>
      </c>
      <c r="H8" s="19">
        <v>1.8660659830736128</v>
      </c>
      <c r="I8" s="19">
        <v>2.1435469250725885</v>
      </c>
      <c r="J8" s="19">
        <v>1.954319936868492</v>
      </c>
      <c r="K8" s="14"/>
    </row>
    <row r="9" spans="1:11" x14ac:dyDescent="0.25">
      <c r="A9" s="16" t="s">
        <v>117</v>
      </c>
      <c r="B9" s="19">
        <v>3.7321319661472261</v>
      </c>
      <c r="C9" s="19">
        <v>4.5947934199881377</v>
      </c>
      <c r="D9" s="19">
        <v>4.5947934199881493</v>
      </c>
      <c r="E9" s="19">
        <v>4.2870938501451761</v>
      </c>
      <c r="F9" s="16" t="s">
        <v>117</v>
      </c>
      <c r="G9" s="19">
        <v>1.2311444133449154</v>
      </c>
      <c r="H9" s="19">
        <v>1.4142135623730934</v>
      </c>
      <c r="I9" s="19">
        <v>1.6245047927124743</v>
      </c>
      <c r="J9" s="19">
        <v>1.4142135623730934</v>
      </c>
      <c r="K9" s="14"/>
    </row>
    <row r="10" spans="1:11" x14ac:dyDescent="0.25">
      <c r="A10" s="16" t="s">
        <v>118</v>
      </c>
      <c r="B10" s="19">
        <v>-4.2870938501451654</v>
      </c>
      <c r="C10" s="19">
        <v>-4.5947934199881377</v>
      </c>
      <c r="D10" s="19">
        <v>-4.9245776533796555</v>
      </c>
      <c r="E10" s="19">
        <v>-4.5947934199881377</v>
      </c>
      <c r="F10" s="16" t="s">
        <v>118</v>
      </c>
      <c r="G10" s="19">
        <v>2.4622888266898366</v>
      </c>
      <c r="H10" s="19">
        <v>2.4622888266898335</v>
      </c>
      <c r="I10" s="19">
        <v>4.924577653379667</v>
      </c>
      <c r="J10" s="19">
        <v>3.1022895236674679</v>
      </c>
      <c r="K10" s="14"/>
    </row>
    <row r="17" spans="1:10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</row>
    <row r="18" spans="1:10" x14ac:dyDescent="0.25">
      <c r="A18" s="54"/>
      <c r="B18" s="54"/>
      <c r="C18" s="53"/>
      <c r="D18" s="53"/>
      <c r="E18" s="53"/>
      <c r="F18" s="53"/>
      <c r="G18" s="53"/>
      <c r="H18" s="53"/>
      <c r="I18" s="53"/>
      <c r="J18" s="53"/>
    </row>
    <row r="19" spans="1:10" x14ac:dyDescent="0.25">
      <c r="A19" s="54"/>
      <c r="B19" s="54"/>
      <c r="C19" s="55"/>
      <c r="D19" s="55"/>
      <c r="E19" s="55"/>
      <c r="F19" s="55"/>
      <c r="G19" s="55"/>
      <c r="H19" s="55"/>
      <c r="I19" s="55"/>
      <c r="J19" s="55"/>
    </row>
    <row r="20" spans="1:10" x14ac:dyDescent="0.25">
      <c r="A20" s="54"/>
      <c r="B20" s="54"/>
      <c r="C20" s="55"/>
      <c r="D20" s="55"/>
      <c r="E20" s="55"/>
      <c r="F20" s="55"/>
      <c r="G20" s="55"/>
      <c r="H20" s="55"/>
      <c r="I20" s="55"/>
      <c r="J20" s="55"/>
    </row>
    <row r="21" spans="1:10" x14ac:dyDescent="0.25">
      <c r="A21" s="54"/>
      <c r="B21" s="54"/>
      <c r="C21" s="55"/>
      <c r="D21" s="55"/>
      <c r="E21" s="55"/>
      <c r="F21" s="55"/>
      <c r="G21" s="55"/>
      <c r="H21" s="55"/>
      <c r="I21" s="55"/>
      <c r="J21" s="55"/>
    </row>
    <row r="22" spans="1:10" x14ac:dyDescent="0.25">
      <c r="A22" s="54"/>
      <c r="B22" s="54"/>
      <c r="C22" s="55"/>
      <c r="D22" s="55"/>
      <c r="E22" s="55"/>
      <c r="F22" s="55"/>
      <c r="G22" s="55"/>
      <c r="H22" s="55"/>
      <c r="I22" s="55"/>
      <c r="J22" s="55"/>
    </row>
    <row r="23" spans="1:10" x14ac:dyDescent="0.25">
      <c r="A23" s="54"/>
      <c r="B23" s="54"/>
      <c r="C23" s="53"/>
      <c r="D23" s="53"/>
      <c r="E23" s="53"/>
      <c r="F23" s="53"/>
      <c r="G23" s="53"/>
      <c r="H23" s="53"/>
      <c r="I23" s="53"/>
      <c r="J23" s="53"/>
    </row>
    <row r="24" spans="1:10" x14ac:dyDescent="0.25">
      <c r="A24" s="54"/>
      <c r="B24" s="54"/>
      <c r="C24" s="55"/>
      <c r="D24" s="55"/>
      <c r="E24" s="55"/>
      <c r="F24" s="55"/>
      <c r="G24" s="55"/>
      <c r="H24" s="55"/>
      <c r="I24" s="55"/>
      <c r="J24" s="55"/>
    </row>
    <row r="25" spans="1:10" x14ac:dyDescent="0.25">
      <c r="A25" s="54"/>
      <c r="B25" s="54"/>
      <c r="C25" s="55"/>
      <c r="D25" s="55"/>
      <c r="E25" s="55"/>
      <c r="F25" s="55"/>
      <c r="G25" s="55"/>
      <c r="H25" s="55"/>
      <c r="I25" s="55"/>
      <c r="J25" s="55"/>
    </row>
    <row r="26" spans="1:10" x14ac:dyDescent="0.25">
      <c r="A26" s="54"/>
      <c r="B26" s="54"/>
      <c r="C26" s="55"/>
      <c r="D26" s="55"/>
      <c r="E26" s="55"/>
      <c r="F26" s="55"/>
      <c r="G26" s="55"/>
      <c r="H26" s="55"/>
      <c r="I26" s="55"/>
      <c r="J26" s="55"/>
    </row>
    <row r="27" spans="1:10" x14ac:dyDescent="0.25">
      <c r="A27" s="54"/>
      <c r="B27" s="54"/>
      <c r="C27" s="55"/>
      <c r="D27" s="55"/>
      <c r="E27" s="55"/>
      <c r="F27" s="55"/>
      <c r="G27" s="55"/>
      <c r="H27" s="55"/>
      <c r="I27" s="55"/>
      <c r="J27" s="55"/>
    </row>
    <row r="28" spans="1:10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2"/>
  <sheetViews>
    <sheetView workbookViewId="0">
      <selection activeCell="M25" sqref="M25"/>
    </sheetView>
  </sheetViews>
  <sheetFormatPr defaultRowHeight="15" x14ac:dyDescent="0.25"/>
  <cols>
    <col min="1" max="1" width="10.85546875" customWidth="1"/>
  </cols>
  <sheetData>
    <row r="1" spans="1:8" ht="15.75" x14ac:dyDescent="0.25">
      <c r="A1" s="28" t="s">
        <v>119</v>
      </c>
      <c r="B1" s="29" t="s">
        <v>120</v>
      </c>
      <c r="C1" s="30"/>
      <c r="D1" s="30"/>
      <c r="E1" s="30"/>
      <c r="F1" s="30"/>
      <c r="G1" s="30"/>
      <c r="H1" s="30"/>
    </row>
    <row r="2" spans="1:8" x14ac:dyDescent="0.25">
      <c r="A2" s="30" t="s">
        <v>121</v>
      </c>
      <c r="B2" s="30"/>
      <c r="C2" s="30"/>
      <c r="D2" s="30"/>
      <c r="E2" s="30"/>
      <c r="F2" s="30"/>
      <c r="G2" s="30"/>
      <c r="H2" s="30"/>
    </row>
    <row r="3" spans="1:8" x14ac:dyDescent="0.25">
      <c r="A3" s="30" t="s">
        <v>122</v>
      </c>
      <c r="B3" s="29">
        <v>0</v>
      </c>
      <c r="C3" s="31">
        <v>1</v>
      </c>
      <c r="D3" s="31">
        <v>2</v>
      </c>
      <c r="E3" s="31">
        <v>3</v>
      </c>
      <c r="F3" s="31">
        <v>5</v>
      </c>
      <c r="G3" s="31">
        <v>10</v>
      </c>
      <c r="H3" s="31">
        <v>20</v>
      </c>
    </row>
    <row r="4" spans="1:8" x14ac:dyDescent="0.25">
      <c r="A4" s="30" t="s">
        <v>104</v>
      </c>
      <c r="B4" s="30">
        <v>100</v>
      </c>
      <c r="C4" s="30">
        <v>95</v>
      </c>
      <c r="D4" s="30">
        <v>47.3</v>
      </c>
      <c r="E4" s="30">
        <v>28.2</v>
      </c>
      <c r="F4" s="30">
        <v>8.8000000000000007</v>
      </c>
      <c r="G4" s="30">
        <v>3</v>
      </c>
      <c r="H4" s="30">
        <v>1</v>
      </c>
    </row>
    <row r="5" spans="1:8" x14ac:dyDescent="0.25">
      <c r="A5" s="30" t="s">
        <v>123</v>
      </c>
      <c r="B5" s="30">
        <v>100</v>
      </c>
      <c r="C5" s="30">
        <v>94</v>
      </c>
      <c r="D5" s="30">
        <v>71.3</v>
      </c>
      <c r="E5" s="30">
        <v>57</v>
      </c>
      <c r="F5" s="30">
        <v>21</v>
      </c>
      <c r="G5" s="30">
        <v>14</v>
      </c>
      <c r="H5" s="30">
        <v>2</v>
      </c>
    </row>
    <row r="6" spans="1:8" x14ac:dyDescent="0.25">
      <c r="A6" s="30" t="s">
        <v>124</v>
      </c>
      <c r="B6" s="30">
        <v>100</v>
      </c>
      <c r="C6" s="30">
        <v>98</v>
      </c>
      <c r="D6" s="30">
        <v>47</v>
      </c>
      <c r="E6" s="30">
        <v>34</v>
      </c>
      <c r="F6" s="30">
        <v>7</v>
      </c>
      <c r="G6" s="30">
        <v>0</v>
      </c>
      <c r="H6" s="30">
        <v>0</v>
      </c>
    </row>
    <row r="7" spans="1:8" x14ac:dyDescent="0.25">
      <c r="A7" s="30" t="s">
        <v>125</v>
      </c>
      <c r="B7" s="30">
        <v>100</v>
      </c>
      <c r="C7" s="30">
        <v>92</v>
      </c>
      <c r="D7" s="30">
        <v>35.5</v>
      </c>
      <c r="E7" s="30">
        <v>33</v>
      </c>
      <c r="F7" s="30">
        <v>11.2</v>
      </c>
      <c r="G7" s="30">
        <v>0</v>
      </c>
      <c r="H7" s="30">
        <v>0</v>
      </c>
    </row>
    <row r="9" spans="1:8" x14ac:dyDescent="0.25">
      <c r="A9" t="s">
        <v>21</v>
      </c>
    </row>
    <row r="10" spans="1:8" x14ac:dyDescent="0.25">
      <c r="A10" s="30" t="s">
        <v>122</v>
      </c>
      <c r="B10" s="29">
        <v>0</v>
      </c>
      <c r="C10" s="31">
        <v>1</v>
      </c>
      <c r="D10" s="31">
        <v>2</v>
      </c>
      <c r="E10" s="31">
        <v>3</v>
      </c>
      <c r="F10" s="31">
        <v>5</v>
      </c>
      <c r="G10" s="31">
        <v>10</v>
      </c>
      <c r="H10" s="31">
        <v>20</v>
      </c>
    </row>
    <row r="11" spans="1:8" x14ac:dyDescent="0.25">
      <c r="A11" s="30" t="s">
        <v>104</v>
      </c>
      <c r="B11" s="30">
        <v>100</v>
      </c>
      <c r="C11" s="30">
        <v>92</v>
      </c>
      <c r="D11" s="30">
        <v>55</v>
      </c>
      <c r="E11" s="30">
        <v>35.700000000000003</v>
      </c>
      <c r="F11" s="30">
        <v>13.5</v>
      </c>
      <c r="G11" s="30">
        <v>3</v>
      </c>
      <c r="H11" s="30">
        <v>2</v>
      </c>
    </row>
    <row r="12" spans="1:8" x14ac:dyDescent="0.25">
      <c r="A12" s="30" t="s">
        <v>123</v>
      </c>
      <c r="B12" s="30">
        <v>100</v>
      </c>
      <c r="C12" s="30">
        <v>97</v>
      </c>
      <c r="D12" s="30">
        <v>83.3</v>
      </c>
      <c r="E12" s="30">
        <v>59.6</v>
      </c>
      <c r="F12" s="30">
        <v>25.5</v>
      </c>
      <c r="G12" s="30">
        <v>15.2</v>
      </c>
      <c r="H12" s="30">
        <v>5</v>
      </c>
    </row>
    <row r="13" spans="1:8" x14ac:dyDescent="0.25">
      <c r="A13" s="30" t="s">
        <v>124</v>
      </c>
      <c r="B13" s="30">
        <v>100</v>
      </c>
      <c r="C13" s="30">
        <v>95</v>
      </c>
      <c r="D13" s="30">
        <v>45</v>
      </c>
      <c r="E13" s="30">
        <v>24.7</v>
      </c>
      <c r="F13" s="30">
        <v>7.2</v>
      </c>
      <c r="G13" s="30">
        <v>0</v>
      </c>
      <c r="H13" s="30">
        <v>0</v>
      </c>
    </row>
    <row r="14" spans="1:8" x14ac:dyDescent="0.25">
      <c r="A14" s="30" t="s">
        <v>125</v>
      </c>
      <c r="B14" s="30">
        <v>100</v>
      </c>
      <c r="C14" s="30">
        <v>95</v>
      </c>
      <c r="D14" s="30">
        <v>38.700000000000003</v>
      </c>
      <c r="E14" s="30">
        <v>25.6</v>
      </c>
      <c r="F14" s="30">
        <v>4.5999999999999996</v>
      </c>
      <c r="G14" s="30">
        <v>0</v>
      </c>
      <c r="H14" s="30">
        <v>0</v>
      </c>
    </row>
    <row r="16" spans="1:8" x14ac:dyDescent="0.25">
      <c r="A16" t="s">
        <v>22</v>
      </c>
    </row>
    <row r="17" spans="1:8" x14ac:dyDescent="0.25">
      <c r="A17" s="30" t="s">
        <v>122</v>
      </c>
      <c r="B17" s="29">
        <v>0</v>
      </c>
      <c r="C17" s="31">
        <v>1</v>
      </c>
      <c r="D17" s="31">
        <v>2</v>
      </c>
      <c r="E17" s="31">
        <v>3</v>
      </c>
      <c r="F17" s="31">
        <v>5</v>
      </c>
      <c r="G17" s="31">
        <v>10</v>
      </c>
      <c r="H17" s="31">
        <v>20</v>
      </c>
    </row>
    <row r="18" spans="1:8" x14ac:dyDescent="0.25">
      <c r="A18" s="30" t="s">
        <v>104</v>
      </c>
      <c r="B18" s="30">
        <v>100</v>
      </c>
      <c r="C18" s="30">
        <v>94</v>
      </c>
      <c r="D18" s="30">
        <v>52</v>
      </c>
      <c r="E18" s="30">
        <v>42.3</v>
      </c>
      <c r="F18" s="30">
        <v>15</v>
      </c>
      <c r="G18" s="30">
        <v>2</v>
      </c>
      <c r="H18" s="30">
        <v>0</v>
      </c>
    </row>
    <row r="19" spans="1:8" x14ac:dyDescent="0.25">
      <c r="A19" s="30" t="s">
        <v>123</v>
      </c>
      <c r="B19" s="30">
        <v>100</v>
      </c>
      <c r="C19" s="30">
        <v>92</v>
      </c>
      <c r="D19" s="30">
        <v>73.3</v>
      </c>
      <c r="E19" s="30">
        <v>62</v>
      </c>
      <c r="F19" s="30">
        <v>27.3</v>
      </c>
      <c r="G19" s="30">
        <v>18.8</v>
      </c>
      <c r="H19" s="30">
        <v>4</v>
      </c>
    </row>
    <row r="20" spans="1:8" x14ac:dyDescent="0.25">
      <c r="A20" s="30" t="s">
        <v>124</v>
      </c>
      <c r="B20" s="30">
        <v>100</v>
      </c>
      <c r="C20" s="30">
        <v>98</v>
      </c>
      <c r="D20" s="30">
        <v>42</v>
      </c>
      <c r="E20" s="30">
        <v>28.8</v>
      </c>
      <c r="F20" s="30">
        <v>6.3</v>
      </c>
      <c r="G20" s="30">
        <v>0</v>
      </c>
      <c r="H20" s="30">
        <v>0</v>
      </c>
    </row>
    <row r="21" spans="1:8" x14ac:dyDescent="0.25">
      <c r="A21" s="30" t="s">
        <v>125</v>
      </c>
      <c r="B21" s="30">
        <v>100</v>
      </c>
      <c r="C21" s="30">
        <v>98</v>
      </c>
      <c r="D21" s="30">
        <v>35.200000000000003</v>
      </c>
      <c r="E21" s="30">
        <v>23</v>
      </c>
      <c r="F21" s="30">
        <v>4.2</v>
      </c>
      <c r="G21" s="30">
        <v>0</v>
      </c>
      <c r="H21" s="30">
        <v>0</v>
      </c>
    </row>
    <row r="23" spans="1:8" x14ac:dyDescent="0.25">
      <c r="A23" t="s">
        <v>4</v>
      </c>
    </row>
    <row r="24" spans="1:8" x14ac:dyDescent="0.25">
      <c r="A24" s="30" t="s">
        <v>122</v>
      </c>
      <c r="B24" s="29">
        <v>0</v>
      </c>
      <c r="C24" s="31">
        <v>1</v>
      </c>
      <c r="D24" s="31">
        <v>2</v>
      </c>
      <c r="E24" s="31">
        <v>3</v>
      </c>
      <c r="F24" s="31">
        <v>5</v>
      </c>
      <c r="G24" s="31">
        <v>10</v>
      </c>
      <c r="H24" s="31">
        <v>20</v>
      </c>
    </row>
    <row r="25" spans="1:8" x14ac:dyDescent="0.25">
      <c r="A25" s="32" t="s">
        <v>104</v>
      </c>
      <c r="B25" s="32">
        <v>100</v>
      </c>
      <c r="C25" s="32">
        <f t="shared" ref="C25:H25" si="0">AVERAGE(C4,C11,C18)</f>
        <v>93.666666666666671</v>
      </c>
      <c r="D25" s="32">
        <f t="shared" si="0"/>
        <v>51.433333333333337</v>
      </c>
      <c r="E25" s="32">
        <f t="shared" si="0"/>
        <v>35.4</v>
      </c>
      <c r="F25" s="32">
        <f t="shared" si="0"/>
        <v>12.433333333333332</v>
      </c>
      <c r="G25" s="32">
        <f t="shared" si="0"/>
        <v>2.6666666666666665</v>
      </c>
      <c r="H25" s="32">
        <f t="shared" si="0"/>
        <v>1</v>
      </c>
    </row>
    <row r="26" spans="1:8" x14ac:dyDescent="0.25">
      <c r="A26" s="30" t="s">
        <v>5</v>
      </c>
      <c r="B26" s="30">
        <v>0</v>
      </c>
      <c r="C26" s="30">
        <f t="shared" ref="C26:H26" si="1">STDEV(C4,C11,C18)</f>
        <v>1.5275252316519468</v>
      </c>
      <c r="D26" s="30">
        <f t="shared" si="1"/>
        <v>3.8811510320178662</v>
      </c>
      <c r="E26" s="30">
        <f t="shared" si="1"/>
        <v>7.0547856097829227</v>
      </c>
      <c r="F26" s="30">
        <f t="shared" si="1"/>
        <v>3.2347076117221736</v>
      </c>
      <c r="G26" s="30">
        <f t="shared" si="1"/>
        <v>0.57735026918962629</v>
      </c>
      <c r="H26" s="30">
        <f t="shared" si="1"/>
        <v>1</v>
      </c>
    </row>
    <row r="27" spans="1:8" x14ac:dyDescent="0.25">
      <c r="A27" s="32" t="s">
        <v>123</v>
      </c>
      <c r="B27" s="32">
        <f>AVERAGE(B5,B12,B19,B18,B4)</f>
        <v>100</v>
      </c>
      <c r="C27" s="32">
        <f t="shared" ref="C27:H27" si="2">AVERAGE(C5,C12,C19,C18,C4)</f>
        <v>94.4</v>
      </c>
      <c r="D27" s="32">
        <f t="shared" si="2"/>
        <v>65.44</v>
      </c>
      <c r="E27" s="32">
        <f t="shared" si="2"/>
        <v>49.819999999999993</v>
      </c>
      <c r="F27" s="32">
        <f t="shared" si="2"/>
        <v>19.52</v>
      </c>
      <c r="G27" s="32">
        <f t="shared" si="2"/>
        <v>10.6</v>
      </c>
      <c r="H27" s="32">
        <f t="shared" si="2"/>
        <v>2.4</v>
      </c>
    </row>
    <row r="28" spans="1:8" x14ac:dyDescent="0.25">
      <c r="A28" s="30" t="s">
        <v>5</v>
      </c>
      <c r="B28" s="30">
        <v>0</v>
      </c>
      <c r="C28" s="30">
        <f t="shared" ref="C28:H28" si="3">STDEV(C6,C13,C20)</f>
        <v>1.7320508075688772</v>
      </c>
      <c r="D28" s="30">
        <f t="shared" si="3"/>
        <v>2.5166114784235831</v>
      </c>
      <c r="E28" s="30">
        <f t="shared" si="3"/>
        <v>4.6608296829355531</v>
      </c>
      <c r="F28" s="30">
        <f t="shared" si="3"/>
        <v>0.47258156262526102</v>
      </c>
      <c r="G28" s="30">
        <f t="shared" si="3"/>
        <v>0</v>
      </c>
      <c r="H28" s="30">
        <f t="shared" si="3"/>
        <v>0</v>
      </c>
    </row>
    <row r="29" spans="1:8" x14ac:dyDescent="0.25">
      <c r="A29" s="32" t="s">
        <v>124</v>
      </c>
      <c r="B29" s="32">
        <v>100</v>
      </c>
      <c r="C29" s="32">
        <f t="shared" ref="C29:H29" si="4">AVERAGE(C6,C13,C20)</f>
        <v>97</v>
      </c>
      <c r="D29" s="32">
        <f t="shared" si="4"/>
        <v>44.666666666666664</v>
      </c>
      <c r="E29" s="32">
        <f t="shared" si="4"/>
        <v>29.166666666666668</v>
      </c>
      <c r="F29" s="32">
        <f t="shared" si="4"/>
        <v>6.833333333333333</v>
      </c>
      <c r="G29" s="32">
        <f t="shared" si="4"/>
        <v>0</v>
      </c>
      <c r="H29" s="32">
        <f t="shared" si="4"/>
        <v>0</v>
      </c>
    </row>
    <row r="30" spans="1:8" x14ac:dyDescent="0.25">
      <c r="A30" s="30" t="s">
        <v>5</v>
      </c>
      <c r="B30" s="30">
        <v>0</v>
      </c>
      <c r="C30" s="30">
        <f t="shared" ref="C30:H30" si="5">STDEV(C6,C13,C20)</f>
        <v>1.7320508075688772</v>
      </c>
      <c r="D30" s="30">
        <f t="shared" si="5"/>
        <v>2.5166114784235831</v>
      </c>
      <c r="E30" s="30">
        <f t="shared" si="5"/>
        <v>4.6608296829355531</v>
      </c>
      <c r="F30" s="30">
        <f t="shared" si="5"/>
        <v>0.47258156262526102</v>
      </c>
      <c r="G30" s="30">
        <f t="shared" si="5"/>
        <v>0</v>
      </c>
      <c r="H30" s="30">
        <f t="shared" si="5"/>
        <v>0</v>
      </c>
    </row>
    <row r="31" spans="1:8" x14ac:dyDescent="0.25">
      <c r="A31" s="32" t="s">
        <v>125</v>
      </c>
      <c r="B31" s="32">
        <v>100</v>
      </c>
      <c r="C31" s="32">
        <f t="shared" ref="C31:H31" si="6">AVERAGE(C7,C14,C21)</f>
        <v>95</v>
      </c>
      <c r="D31" s="32">
        <f t="shared" si="6"/>
        <v>36.466666666666669</v>
      </c>
      <c r="E31" s="32">
        <f t="shared" si="6"/>
        <v>27.2</v>
      </c>
      <c r="F31" s="32">
        <f t="shared" si="6"/>
        <v>6.666666666666667</v>
      </c>
      <c r="G31" s="32">
        <f t="shared" si="6"/>
        <v>0</v>
      </c>
      <c r="H31" s="32">
        <f t="shared" si="6"/>
        <v>0</v>
      </c>
    </row>
    <row r="32" spans="1:8" x14ac:dyDescent="0.25">
      <c r="A32" s="30" t="s">
        <v>5</v>
      </c>
      <c r="B32" s="30">
        <v>0</v>
      </c>
      <c r="C32" s="30">
        <f t="shared" ref="C32:H32" si="7">STDEV(C14,C21,C7)</f>
        <v>3</v>
      </c>
      <c r="D32" s="30">
        <f t="shared" si="7"/>
        <v>1.9399312702601956</v>
      </c>
      <c r="E32" s="30">
        <f t="shared" si="7"/>
        <v>5.1884487084291457</v>
      </c>
      <c r="F32" s="30">
        <f t="shared" si="7"/>
        <v>3.9310727967481496</v>
      </c>
      <c r="G32" s="30">
        <f t="shared" si="7"/>
        <v>0</v>
      </c>
      <c r="H32" s="30">
        <f t="shared" si="7"/>
        <v>0</v>
      </c>
    </row>
  </sheetData>
  <pageMargins left="0.7" right="0.7" top="0.75" bottom="0.75" header="0.3" footer="0.3"/>
  <ignoredErrors>
    <ignoredError sqref="C27 D27:H27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9"/>
  <sheetViews>
    <sheetView topLeftCell="A9" workbookViewId="0">
      <selection activeCell="A25" sqref="A25:XFD44"/>
    </sheetView>
  </sheetViews>
  <sheetFormatPr defaultRowHeight="15" x14ac:dyDescent="0.25"/>
  <cols>
    <col min="1" max="1" width="8.85546875" customWidth="1"/>
    <col min="2" max="2" width="5.42578125" customWidth="1"/>
    <col min="3" max="4" width="5.7109375" customWidth="1"/>
    <col min="5" max="5" width="7.28515625" customWidth="1"/>
    <col min="6" max="8" width="5.7109375" customWidth="1"/>
    <col min="9" max="9" width="7.5703125" customWidth="1"/>
    <col min="10" max="10" width="8.7109375" customWidth="1"/>
    <col min="11" max="11" width="6.85546875" customWidth="1"/>
    <col min="12" max="12" width="5.42578125" customWidth="1"/>
    <col min="13" max="13" width="8.140625" customWidth="1"/>
    <col min="14" max="14" width="10" customWidth="1"/>
    <col min="15" max="15" width="5.85546875" customWidth="1"/>
    <col min="16" max="17" width="6.28515625" customWidth="1"/>
    <col min="18" max="21" width="7.7109375" customWidth="1"/>
    <col min="22" max="25" width="6.5703125" customWidth="1"/>
    <col min="26" max="29" width="6.28515625" customWidth="1"/>
    <col min="31" max="31" width="6.85546875" customWidth="1"/>
    <col min="32" max="32" width="5.42578125" customWidth="1"/>
    <col min="33" max="33" width="5.140625" customWidth="1"/>
    <col min="34" max="37" width="6.140625" customWidth="1"/>
    <col min="38" max="41" width="5.7109375" customWidth="1"/>
    <col min="42" max="45" width="5.42578125" customWidth="1"/>
    <col min="46" max="46" width="8.28515625" customWidth="1"/>
    <col min="47" max="47" width="5.42578125" customWidth="1"/>
    <col min="48" max="48" width="6.140625" customWidth="1"/>
    <col min="49" max="49" width="5.140625" customWidth="1"/>
    <col min="50" max="53" width="4.85546875" customWidth="1"/>
    <col min="54" max="57" width="5.5703125" customWidth="1"/>
    <col min="58" max="61" width="6.140625" customWidth="1"/>
    <col min="66" max="66" width="7.7109375" customWidth="1"/>
    <col min="67" max="68" width="5" customWidth="1"/>
    <col min="69" max="69" width="5.140625" customWidth="1"/>
    <col min="70" max="73" width="5.28515625" customWidth="1"/>
    <col min="74" max="74" width="7.85546875" customWidth="1"/>
    <col min="75" max="77" width="5.7109375" customWidth="1"/>
    <col min="83" max="83" width="5.7109375" customWidth="1"/>
    <col min="84" max="84" width="5.42578125" customWidth="1"/>
    <col min="85" max="85" width="6.140625" customWidth="1"/>
    <col min="86" max="89" width="5.85546875" customWidth="1"/>
    <col min="90" max="93" width="5.5703125" customWidth="1"/>
    <col min="95" max="95" width="4.7109375" customWidth="1"/>
    <col min="96" max="96" width="5.42578125" customWidth="1"/>
    <col min="97" max="97" width="4.28515625" customWidth="1"/>
    <col min="98" max="101" width="6" customWidth="1"/>
    <col min="102" max="105" width="5.28515625" customWidth="1"/>
    <col min="106" max="109" width="5.140625" customWidth="1"/>
    <col min="110" max="111" width="8.5703125" customWidth="1"/>
  </cols>
  <sheetData>
    <row r="1" spans="1:21" x14ac:dyDescent="0.25">
      <c r="B1" t="s">
        <v>126</v>
      </c>
      <c r="G1" t="s">
        <v>60</v>
      </c>
      <c r="L1" t="s">
        <v>127</v>
      </c>
    </row>
    <row r="2" spans="1:21" x14ac:dyDescent="0.25">
      <c r="B2" t="s">
        <v>120</v>
      </c>
      <c r="C2" t="s">
        <v>21</v>
      </c>
      <c r="D2" t="s">
        <v>22</v>
      </c>
      <c r="E2" t="s">
        <v>112</v>
      </c>
      <c r="G2" t="s">
        <v>120</v>
      </c>
      <c r="H2" t="s">
        <v>21</v>
      </c>
      <c r="I2" t="s">
        <v>22</v>
      </c>
      <c r="J2" t="s">
        <v>112</v>
      </c>
      <c r="L2" t="s">
        <v>120</v>
      </c>
      <c r="M2" t="s">
        <v>21</v>
      </c>
      <c r="N2" t="s">
        <v>22</v>
      </c>
      <c r="O2" t="s">
        <v>112</v>
      </c>
    </row>
    <row r="3" spans="1:21" x14ac:dyDescent="0.25">
      <c r="A3" s="19" t="s">
        <v>104</v>
      </c>
      <c r="B3" s="14">
        <v>10.556063286183157</v>
      </c>
      <c r="C3" s="14">
        <v>6.4980191708498802</v>
      </c>
      <c r="D3" s="14">
        <v>6.9644045063689966</v>
      </c>
      <c r="E3" s="14">
        <v>7.8172797474739477</v>
      </c>
      <c r="F3" s="19" t="s">
        <v>104</v>
      </c>
      <c r="G3" s="14">
        <v>1.4142135623730934</v>
      </c>
      <c r="H3" s="14">
        <v>1.5157165665103978</v>
      </c>
      <c r="I3" s="14">
        <v>2.4622888266898308</v>
      </c>
      <c r="J3" s="14">
        <v>1.7411011265922447</v>
      </c>
      <c r="K3" s="19" t="s">
        <v>104</v>
      </c>
      <c r="L3" s="14">
        <v>1.231144413344917</v>
      </c>
      <c r="M3" s="14">
        <v>0.70710678118654746</v>
      </c>
      <c r="N3" s="14">
        <v>2</v>
      </c>
      <c r="O3" s="14">
        <v>1.2030250360821129</v>
      </c>
    </row>
    <row r="4" spans="1:21" x14ac:dyDescent="0.25">
      <c r="A4" s="19" t="s">
        <v>128</v>
      </c>
      <c r="B4" s="14">
        <v>7.4642639322944513</v>
      </c>
      <c r="C4" s="14">
        <v>6.4980191708498802</v>
      </c>
      <c r="D4" s="14">
        <v>5.2780316430915715</v>
      </c>
      <c r="E4" s="14">
        <v>6.3496042078727788</v>
      </c>
      <c r="F4" s="19" t="s">
        <v>128</v>
      </c>
      <c r="G4" s="14">
        <v>4.9245776533796617</v>
      </c>
      <c r="H4" s="14">
        <v>3.7321319661472301</v>
      </c>
      <c r="I4" s="14">
        <v>6.0628662660415911</v>
      </c>
      <c r="J4" s="14">
        <v>4.8121001443284639</v>
      </c>
      <c r="K4" s="19" t="s">
        <v>128</v>
      </c>
      <c r="L4" s="14">
        <v>7.4642639322944611</v>
      </c>
      <c r="M4" s="14">
        <v>5.6568542494923806</v>
      </c>
      <c r="N4" s="14">
        <v>7.4642639322944611</v>
      </c>
      <c r="O4" s="14">
        <v>6.8053372876068323</v>
      </c>
    </row>
    <row r="5" spans="1:21" x14ac:dyDescent="0.25">
      <c r="A5" s="19" t="s">
        <v>129</v>
      </c>
      <c r="B5" s="14">
        <v>5.2780316430915715</v>
      </c>
      <c r="C5" s="14">
        <v>6.4980191708498802</v>
      </c>
      <c r="D5" s="14">
        <v>4.9245776533796617</v>
      </c>
      <c r="E5" s="14">
        <v>5.5276515198711049</v>
      </c>
      <c r="F5" s="19" t="s">
        <v>129</v>
      </c>
      <c r="G5" s="14">
        <v>1.8660659830736128</v>
      </c>
      <c r="H5" s="14">
        <v>1.3195079107728946</v>
      </c>
      <c r="I5" s="14">
        <v>1.6245047927124703</v>
      </c>
      <c r="J5" s="14">
        <v>1.5874010519682027</v>
      </c>
      <c r="K5" s="19" t="s">
        <v>129</v>
      </c>
      <c r="L5" s="14">
        <v>2</v>
      </c>
      <c r="M5" s="14">
        <v>1.8660659830736153</v>
      </c>
      <c r="N5" s="14">
        <v>2.4622888266898308</v>
      </c>
      <c r="O5" s="14">
        <v>2.0945882456412583</v>
      </c>
      <c r="T5" s="14"/>
      <c r="U5" s="14"/>
    </row>
    <row r="6" spans="1:21" x14ac:dyDescent="0.25">
      <c r="A6" s="19" t="s">
        <v>130</v>
      </c>
      <c r="B6" s="14">
        <v>3.2490095854249406</v>
      </c>
      <c r="C6" s="14">
        <v>3.0314331330207951</v>
      </c>
      <c r="D6" s="14">
        <v>4.2870938501451716</v>
      </c>
      <c r="E6" s="14">
        <v>3.4822022531844894</v>
      </c>
      <c r="F6" s="19" t="s">
        <v>130</v>
      </c>
      <c r="G6" s="14">
        <v>1.8660659830736153</v>
      </c>
      <c r="H6" s="14">
        <v>1.3195079107728929</v>
      </c>
      <c r="I6" s="14">
        <v>2.6390158215457857</v>
      </c>
      <c r="J6" s="14">
        <v>1.8660659830736106</v>
      </c>
      <c r="K6" s="19" t="s">
        <v>130</v>
      </c>
      <c r="L6" s="14">
        <v>2.4622888266898335</v>
      </c>
      <c r="M6" s="14">
        <v>1.0717734625362929</v>
      </c>
      <c r="N6" s="14">
        <v>1.4142135623730951</v>
      </c>
      <c r="O6" s="14">
        <v>1.5511447618337342</v>
      </c>
    </row>
    <row r="7" spans="1:21" x14ac:dyDescent="0.25">
      <c r="A7" s="19" t="s">
        <v>131</v>
      </c>
      <c r="B7" s="14">
        <v>2.4622888266898335</v>
      </c>
      <c r="C7" s="14">
        <v>2.1435469250725858</v>
      </c>
      <c r="D7" s="14">
        <v>2.8284271247461867</v>
      </c>
      <c r="E7" s="14">
        <v>2.4622888266898277</v>
      </c>
      <c r="F7" s="19" t="s">
        <v>131</v>
      </c>
      <c r="G7" s="14">
        <v>1.7411011265922491</v>
      </c>
      <c r="H7" s="14">
        <v>1.8660659830736153</v>
      </c>
      <c r="I7" s="14">
        <v>3.2490095854249406</v>
      </c>
      <c r="J7" s="14">
        <v>2.193649959389254</v>
      </c>
      <c r="K7" s="19" t="s">
        <v>131</v>
      </c>
      <c r="L7" s="14">
        <v>0.93303299153680652</v>
      </c>
      <c r="M7" s="14">
        <v>1.0000000000000013</v>
      </c>
      <c r="N7" s="14">
        <v>1.5157165665103978</v>
      </c>
      <c r="O7" s="14">
        <v>1.1224620483093739</v>
      </c>
    </row>
    <row r="8" spans="1:21" x14ac:dyDescent="0.25">
      <c r="A8" s="19" t="s">
        <v>132</v>
      </c>
      <c r="B8" s="14">
        <v>4.5947934199881377</v>
      </c>
      <c r="C8" s="14">
        <v>3.4822022531844978</v>
      </c>
      <c r="D8" s="14">
        <v>3.9999999999999947</v>
      </c>
      <c r="E8" s="14">
        <v>3.9999999999999947</v>
      </c>
      <c r="F8" s="19" t="s">
        <v>132</v>
      </c>
      <c r="G8" s="14">
        <v>1.1486983549970344</v>
      </c>
      <c r="H8" s="14">
        <v>1.1486983549970358</v>
      </c>
      <c r="I8" s="14">
        <v>1.8660659830736128</v>
      </c>
      <c r="J8" s="14">
        <v>1.3503499461681885</v>
      </c>
      <c r="K8" s="19" t="s">
        <v>132</v>
      </c>
      <c r="L8" s="14">
        <f>POWER(2,-L7)</f>
        <v>0.52375608616363201</v>
      </c>
      <c r="M8" s="14">
        <f>POWER(2,-M7)</f>
        <v>0.49999999999999956</v>
      </c>
      <c r="N8" s="14">
        <f>POWER(2,-N7)</f>
        <v>0.34972272085483341</v>
      </c>
      <c r="O8" s="14">
        <v>1.4810975522865639</v>
      </c>
    </row>
    <row r="9" spans="1:21" x14ac:dyDescent="0.25">
      <c r="A9" s="19" t="s">
        <v>133</v>
      </c>
      <c r="B9" s="14">
        <v>8.5741877002903522</v>
      </c>
      <c r="C9" s="14">
        <v>9.1895868399762861</v>
      </c>
      <c r="D9" s="14">
        <v>7.4642639322944513</v>
      </c>
      <c r="E9" s="14">
        <v>8.3783529825650227</v>
      </c>
      <c r="F9" s="19" t="s">
        <v>133</v>
      </c>
      <c r="G9" s="14">
        <v>1.3195079107728962</v>
      </c>
      <c r="H9" s="14">
        <v>2.1435469250725858</v>
      </c>
      <c r="I9" s="14">
        <v>1.2311444133449154</v>
      </c>
      <c r="J9" s="14">
        <v>1.5157165665103995</v>
      </c>
      <c r="K9" s="19" t="s">
        <v>133</v>
      </c>
      <c r="L9" s="14">
        <v>1.4142135623730951</v>
      </c>
      <c r="M9" s="14">
        <v>2.4622888266898335</v>
      </c>
      <c r="N9" s="14">
        <v>2.1435469250725832</v>
      </c>
      <c r="O9" s="14">
        <v>1.9543199368684945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0"/>
  <sheetViews>
    <sheetView workbookViewId="0">
      <selection activeCell="J26" sqref="J26"/>
    </sheetView>
  </sheetViews>
  <sheetFormatPr defaultRowHeight="15" x14ac:dyDescent="0.25"/>
  <sheetData>
    <row r="1" spans="1:17" x14ac:dyDescent="0.25">
      <c r="B1" s="21" t="s">
        <v>107</v>
      </c>
      <c r="C1" s="21" t="s">
        <v>108</v>
      </c>
      <c r="D1" t="s">
        <v>109</v>
      </c>
      <c r="E1" s="22" t="s">
        <v>110</v>
      </c>
      <c r="H1" s="21" t="s">
        <v>107</v>
      </c>
      <c r="I1" s="21" t="s">
        <v>108</v>
      </c>
      <c r="J1" t="s">
        <v>111</v>
      </c>
      <c r="K1" s="22" t="s">
        <v>110</v>
      </c>
      <c r="N1" s="21" t="s">
        <v>107</v>
      </c>
      <c r="O1" s="21" t="s">
        <v>108</v>
      </c>
      <c r="P1" t="s">
        <v>136</v>
      </c>
      <c r="Q1" s="22" t="s">
        <v>110</v>
      </c>
    </row>
    <row r="2" spans="1:17" x14ac:dyDescent="0.25">
      <c r="A2" t="s">
        <v>104</v>
      </c>
      <c r="B2" s="23">
        <v>18.7</v>
      </c>
      <c r="C2" s="23">
        <v>0.374</v>
      </c>
      <c r="D2" s="23">
        <v>69.67</v>
      </c>
      <c r="E2" s="4">
        <f t="shared" ref="E2:E7" si="0">D2*1000*10</f>
        <v>696700</v>
      </c>
      <c r="G2" t="s">
        <v>137</v>
      </c>
      <c r="H2" s="23">
        <v>19.600000000000001</v>
      </c>
      <c r="I2" s="23">
        <v>0.318</v>
      </c>
      <c r="J2" s="23">
        <v>35</v>
      </c>
      <c r="K2" s="4">
        <f>J2*100*10</f>
        <v>35000</v>
      </c>
      <c r="M2" t="s">
        <v>138</v>
      </c>
      <c r="N2" s="23">
        <v>19.7</v>
      </c>
      <c r="O2" s="23">
        <v>0.376</v>
      </c>
      <c r="P2" s="23">
        <v>14.33</v>
      </c>
      <c r="Q2" s="4">
        <f>P2*10*10</f>
        <v>1433</v>
      </c>
    </row>
    <row r="3" spans="1:17" x14ac:dyDescent="0.25">
      <c r="A3" t="s">
        <v>104</v>
      </c>
      <c r="B3" s="23">
        <v>17.899999999999999</v>
      </c>
      <c r="C3" s="23">
        <v>0.36199999999999999</v>
      </c>
      <c r="D3" s="23">
        <v>158.66999999999999</v>
      </c>
      <c r="E3" s="4">
        <f t="shared" si="0"/>
        <v>1586700</v>
      </c>
      <c r="G3" t="s">
        <v>137</v>
      </c>
      <c r="H3" s="23">
        <v>19.8</v>
      </c>
      <c r="I3" s="23">
        <v>0.40100000000000002</v>
      </c>
      <c r="J3" s="23">
        <v>2.67</v>
      </c>
      <c r="K3" s="4">
        <f t="shared" ref="K3:K8" si="1">J3*100*10</f>
        <v>2670</v>
      </c>
      <c r="M3" t="s">
        <v>84</v>
      </c>
      <c r="N3" s="23">
        <v>18.399999999999999</v>
      </c>
      <c r="O3" s="23">
        <v>0.32200000000000001</v>
      </c>
      <c r="P3" s="23">
        <v>1.33</v>
      </c>
      <c r="Q3" s="4">
        <f t="shared" ref="Q3:Q8" si="2">P3*10*10</f>
        <v>133</v>
      </c>
    </row>
    <row r="4" spans="1:17" x14ac:dyDescent="0.25">
      <c r="A4" t="s">
        <v>104</v>
      </c>
      <c r="B4" s="23">
        <v>19.600000000000001</v>
      </c>
      <c r="C4" s="23">
        <v>0.39200000000000002</v>
      </c>
      <c r="D4" s="23">
        <v>29</v>
      </c>
      <c r="E4" s="4">
        <f t="shared" si="0"/>
        <v>290000</v>
      </c>
      <c r="G4" t="s">
        <v>137</v>
      </c>
      <c r="H4" s="23">
        <v>18.399999999999999</v>
      </c>
      <c r="I4" s="23">
        <v>0.32200000000000001</v>
      </c>
      <c r="J4" s="23">
        <v>18.329999999999998</v>
      </c>
      <c r="K4" s="4">
        <f t="shared" si="1"/>
        <v>18329.999999999996</v>
      </c>
      <c r="M4" t="s">
        <v>84</v>
      </c>
      <c r="N4" s="23">
        <v>18.8</v>
      </c>
      <c r="O4" s="23">
        <v>0.38500000000000001</v>
      </c>
      <c r="P4" s="23">
        <v>1.33</v>
      </c>
      <c r="Q4" s="4">
        <f t="shared" si="2"/>
        <v>133</v>
      </c>
    </row>
    <row r="5" spans="1:17" x14ac:dyDescent="0.25">
      <c r="A5" t="s">
        <v>104</v>
      </c>
      <c r="B5" s="23">
        <v>20.100000000000001</v>
      </c>
      <c r="C5" s="23">
        <v>0.40100000000000002</v>
      </c>
      <c r="D5" s="23">
        <v>104</v>
      </c>
      <c r="E5" s="4">
        <f t="shared" si="0"/>
        <v>1040000</v>
      </c>
      <c r="G5" t="s">
        <v>137</v>
      </c>
      <c r="H5" s="23">
        <v>21.2</v>
      </c>
      <c r="I5" s="23">
        <v>0.38100000000000001</v>
      </c>
      <c r="J5" s="23">
        <v>4.33</v>
      </c>
      <c r="K5" s="4">
        <f t="shared" si="1"/>
        <v>4330</v>
      </c>
      <c r="M5" t="s">
        <v>84</v>
      </c>
      <c r="N5" s="23">
        <v>17.3</v>
      </c>
      <c r="O5" s="23">
        <v>0.311</v>
      </c>
      <c r="P5" s="23">
        <v>31.33</v>
      </c>
      <c r="Q5" s="4">
        <f t="shared" si="2"/>
        <v>3132.9999999999995</v>
      </c>
    </row>
    <row r="6" spans="1:17" x14ac:dyDescent="0.25">
      <c r="A6" t="s">
        <v>104</v>
      </c>
      <c r="B6" s="23">
        <v>18.600000000000001</v>
      </c>
      <c r="C6" s="23">
        <v>0.36699999999999999</v>
      </c>
      <c r="D6" s="23">
        <v>8.67</v>
      </c>
      <c r="E6" s="4">
        <f t="shared" si="0"/>
        <v>86700</v>
      </c>
      <c r="G6" t="s">
        <v>137</v>
      </c>
      <c r="H6" s="23">
        <v>18</v>
      </c>
      <c r="I6" s="23">
        <v>0.42499999999999999</v>
      </c>
      <c r="J6" s="23">
        <v>17.329999999999998</v>
      </c>
      <c r="K6" s="4">
        <f t="shared" si="1"/>
        <v>17329.999999999996</v>
      </c>
      <c r="M6" t="s">
        <v>84</v>
      </c>
      <c r="N6" s="23">
        <v>17.600000000000001</v>
      </c>
      <c r="O6" s="23">
        <v>0.30399999999999999</v>
      </c>
      <c r="P6" s="23">
        <v>7.33</v>
      </c>
      <c r="Q6" s="4">
        <f t="shared" si="2"/>
        <v>733</v>
      </c>
    </row>
    <row r="7" spans="1:17" x14ac:dyDescent="0.25">
      <c r="A7" t="s">
        <v>104</v>
      </c>
      <c r="B7" s="23">
        <v>19.600000000000001</v>
      </c>
      <c r="C7" s="23">
        <v>0.39900000000000002</v>
      </c>
      <c r="D7" s="23">
        <v>134.33000000000001</v>
      </c>
      <c r="E7" s="4">
        <f t="shared" si="0"/>
        <v>1343300</v>
      </c>
      <c r="G7" t="s">
        <v>137</v>
      </c>
      <c r="H7" s="23">
        <v>17.8</v>
      </c>
      <c r="I7" s="23">
        <v>0.32300000000000001</v>
      </c>
      <c r="J7" s="23">
        <v>75.33</v>
      </c>
      <c r="K7" s="4">
        <f t="shared" si="1"/>
        <v>75330</v>
      </c>
      <c r="M7" t="s">
        <v>84</v>
      </c>
      <c r="N7" s="23">
        <v>19.3</v>
      </c>
      <c r="O7" s="23">
        <v>0.42499999999999999</v>
      </c>
      <c r="P7" s="23">
        <v>3</v>
      </c>
      <c r="Q7" s="4">
        <f t="shared" si="2"/>
        <v>300</v>
      </c>
    </row>
    <row r="8" spans="1:17" x14ac:dyDescent="0.25">
      <c r="A8" s="21" t="s">
        <v>112</v>
      </c>
      <c r="B8" s="24">
        <f>AVERAGE(B2:B7)</f>
        <v>19.083333333333332</v>
      </c>
      <c r="C8" s="24">
        <f>AVERAGE(C2:C7)</f>
        <v>0.38250000000000001</v>
      </c>
      <c r="D8" s="23" t="s">
        <v>112</v>
      </c>
      <c r="E8" s="25">
        <f>AVERAGE(E2:E7)</f>
        <v>840566.66666666663</v>
      </c>
      <c r="G8" s="21" t="s">
        <v>112</v>
      </c>
      <c r="H8" s="23">
        <f>AVERAGE(H2:H7)</f>
        <v>19.133333333333333</v>
      </c>
      <c r="I8" s="23">
        <f>AVERAGE(I2:I7)</f>
        <v>0.36166666666666675</v>
      </c>
      <c r="J8" s="23">
        <f>AVERAGE(J2:J7)</f>
        <v>25.498333333333335</v>
      </c>
      <c r="K8" s="25">
        <f t="shared" si="1"/>
        <v>25498.333333333336</v>
      </c>
      <c r="M8" s="21" t="s">
        <v>112</v>
      </c>
      <c r="N8" s="23">
        <f>AVERAGE(N2:N7)</f>
        <v>18.516666666666662</v>
      </c>
      <c r="O8" s="23">
        <f>AVERAGE(O2:O7)</f>
        <v>0.35383333333333328</v>
      </c>
      <c r="P8" s="23">
        <f>AVERAGE(P2:P7)</f>
        <v>9.7750000000000004</v>
      </c>
      <c r="Q8" s="4">
        <f t="shared" si="2"/>
        <v>977.5</v>
      </c>
    </row>
    <row r="12" spans="1:17" x14ac:dyDescent="0.25">
      <c r="B12" t="s">
        <v>104</v>
      </c>
      <c r="C12" t="s">
        <v>137</v>
      </c>
      <c r="D12" t="s">
        <v>138</v>
      </c>
    </row>
    <row r="13" spans="1:17" x14ac:dyDescent="0.25">
      <c r="B13" s="4">
        <v>696700</v>
      </c>
      <c r="C13" s="4">
        <v>35000</v>
      </c>
      <c r="D13" s="4">
        <v>1433</v>
      </c>
    </row>
    <row r="14" spans="1:17" x14ac:dyDescent="0.25">
      <c r="B14" s="4">
        <v>1586700</v>
      </c>
      <c r="C14" s="4">
        <v>2670</v>
      </c>
      <c r="D14" s="4">
        <v>133</v>
      </c>
    </row>
    <row r="15" spans="1:17" x14ac:dyDescent="0.25">
      <c r="B15" s="4">
        <v>290000</v>
      </c>
      <c r="C15" s="4">
        <v>18329.999999999996</v>
      </c>
      <c r="D15" s="4">
        <v>133</v>
      </c>
    </row>
    <row r="16" spans="1:17" x14ac:dyDescent="0.25">
      <c r="B16" s="4">
        <v>1040000</v>
      </c>
      <c r="C16" s="4">
        <v>4330</v>
      </c>
      <c r="D16" s="4">
        <v>3132.9999999999995</v>
      </c>
    </row>
    <row r="17" spans="1:9" x14ac:dyDescent="0.25">
      <c r="B17" s="4">
        <v>86700</v>
      </c>
      <c r="C17" s="4">
        <v>17329.999999999996</v>
      </c>
      <c r="D17" s="4">
        <v>733</v>
      </c>
    </row>
    <row r="18" spans="1:9" x14ac:dyDescent="0.25">
      <c r="B18" s="4">
        <v>1343300</v>
      </c>
      <c r="C18" s="4">
        <v>75330</v>
      </c>
      <c r="D18" s="4">
        <v>300</v>
      </c>
    </row>
    <row r="19" spans="1:9" x14ac:dyDescent="0.25">
      <c r="A19" t="s">
        <v>4</v>
      </c>
      <c r="B19" s="25">
        <v>839450</v>
      </c>
      <c r="C19" s="25">
        <v>25498.333333333336</v>
      </c>
      <c r="D19" s="25">
        <v>977.5</v>
      </c>
      <c r="G19" s="1"/>
      <c r="H19" s="1"/>
      <c r="I19" s="1"/>
    </row>
    <row r="20" spans="1:9" x14ac:dyDescent="0.25">
      <c r="A20" s="27" t="s">
        <v>5</v>
      </c>
      <c r="B20" s="4">
        <f>STDEV(B13:B18)</f>
        <v>590146.69927626185</v>
      </c>
      <c r="C20" s="4">
        <f>STDEV(C13:C18)</f>
        <v>27058.508766498326</v>
      </c>
      <c r="D20" s="4">
        <f>STDEV(D13:D18)</f>
        <v>1166.0881184541756</v>
      </c>
    </row>
  </sheetData>
  <pageMargins left="0.7" right="0.7" top="0.75" bottom="0.75" header="0.3" footer="0.3"/>
  <ignoredErrors>
    <ignoredError sqref="B20:D20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C17"/>
  <sheetViews>
    <sheetView topLeftCell="A4" workbookViewId="0">
      <selection activeCell="K3" sqref="K3"/>
    </sheetView>
  </sheetViews>
  <sheetFormatPr defaultRowHeight="15" x14ac:dyDescent="0.25"/>
  <sheetData>
    <row r="2" spans="2:2" x14ac:dyDescent="0.25">
      <c r="B2" s="13" t="s">
        <v>150</v>
      </c>
    </row>
    <row r="17" spans="3:3" x14ac:dyDescent="0.25">
      <c r="C17" s="13" t="s">
        <v>150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5"/>
  <sheetViews>
    <sheetView workbookViewId="0">
      <selection activeCell="I8" sqref="I8"/>
    </sheetView>
  </sheetViews>
  <sheetFormatPr defaultRowHeight="15" x14ac:dyDescent="0.25"/>
  <cols>
    <col min="8" max="8" width="11.140625" customWidth="1"/>
  </cols>
  <sheetData>
    <row r="1" spans="1:17" x14ac:dyDescent="0.25">
      <c r="A1" t="s">
        <v>139</v>
      </c>
      <c r="B1" t="s">
        <v>104</v>
      </c>
      <c r="C1" t="s">
        <v>83</v>
      </c>
      <c r="D1" t="s">
        <v>140</v>
      </c>
      <c r="E1" t="s">
        <v>105</v>
      </c>
      <c r="G1" t="s">
        <v>139</v>
      </c>
      <c r="H1" t="s">
        <v>104</v>
      </c>
      <c r="I1" t="s">
        <v>83</v>
      </c>
      <c r="J1" t="s">
        <v>140</v>
      </c>
      <c r="K1" t="s">
        <v>105</v>
      </c>
      <c r="M1" t="s">
        <v>139</v>
      </c>
      <c r="N1" t="s">
        <v>104</v>
      </c>
      <c r="O1" t="s">
        <v>83</v>
      </c>
      <c r="P1" t="s">
        <v>140</v>
      </c>
      <c r="Q1" t="s">
        <v>105</v>
      </c>
    </row>
    <row r="2" spans="1:17" x14ac:dyDescent="0.25">
      <c r="A2">
        <v>0</v>
      </c>
      <c r="B2" s="4">
        <v>0.05</v>
      </c>
      <c r="C2" s="4">
        <v>0.05</v>
      </c>
      <c r="D2" s="4">
        <v>0.05</v>
      </c>
      <c r="E2" s="4">
        <v>0.05</v>
      </c>
      <c r="G2">
        <v>0</v>
      </c>
      <c r="H2" s="4">
        <v>0.05</v>
      </c>
      <c r="I2" s="4">
        <v>0.05</v>
      </c>
      <c r="J2" s="4">
        <v>0.05</v>
      </c>
      <c r="K2" s="4">
        <v>0.05</v>
      </c>
      <c r="M2">
        <v>0</v>
      </c>
      <c r="N2" s="4">
        <v>0.05</v>
      </c>
      <c r="O2" s="4">
        <v>0.05</v>
      </c>
      <c r="P2" s="4">
        <v>0.05</v>
      </c>
      <c r="Q2" s="4">
        <v>0.05</v>
      </c>
    </row>
    <row r="3" spans="1:17" x14ac:dyDescent="0.25">
      <c r="A3">
        <v>2</v>
      </c>
      <c r="B3" s="4">
        <v>0.1331</v>
      </c>
      <c r="C3" s="4">
        <v>0.14280000000000001</v>
      </c>
      <c r="D3" s="4">
        <v>0.12470000000000001</v>
      </c>
      <c r="E3" s="4">
        <v>0.1439</v>
      </c>
      <c r="G3">
        <v>2</v>
      </c>
      <c r="H3" s="4">
        <v>0.1328</v>
      </c>
      <c r="I3" s="4">
        <v>0.1331</v>
      </c>
      <c r="J3" s="4">
        <v>0.13819999999999999</v>
      </c>
      <c r="K3" s="4">
        <v>0.13819999999999999</v>
      </c>
      <c r="M3">
        <v>2</v>
      </c>
      <c r="N3" s="4">
        <v>0.1328</v>
      </c>
      <c r="O3" s="4">
        <v>0.1431</v>
      </c>
      <c r="P3" s="4">
        <v>0.13819999999999999</v>
      </c>
      <c r="Q3" s="4">
        <v>0.13819999999999999</v>
      </c>
    </row>
    <row r="4" spans="1:17" x14ac:dyDescent="0.25">
      <c r="A4">
        <v>4</v>
      </c>
      <c r="B4" s="4">
        <v>0.36799999999999999</v>
      </c>
      <c r="C4" s="4">
        <v>0.3826</v>
      </c>
      <c r="D4" s="4">
        <v>0.34820000000000001</v>
      </c>
      <c r="E4" s="4">
        <v>0.35170000000000001</v>
      </c>
      <c r="G4">
        <v>4</v>
      </c>
      <c r="H4" s="4">
        <v>0.37209999999999999</v>
      </c>
      <c r="I4" s="4">
        <v>0.38100000000000001</v>
      </c>
      <c r="J4" s="4">
        <v>0.35239999999999999</v>
      </c>
      <c r="K4" s="4">
        <v>0.3624</v>
      </c>
      <c r="M4">
        <v>4</v>
      </c>
      <c r="N4" s="4">
        <v>0.37209999999999999</v>
      </c>
      <c r="O4" s="4">
        <v>0.38100000000000001</v>
      </c>
      <c r="P4" s="4">
        <v>0.3256</v>
      </c>
      <c r="Q4" s="4">
        <v>0.35260000000000002</v>
      </c>
    </row>
    <row r="5" spans="1:17" x14ac:dyDescent="0.25">
      <c r="A5">
        <v>6</v>
      </c>
      <c r="B5" s="4">
        <v>0.94010000000000005</v>
      </c>
      <c r="C5" s="4">
        <v>0.93579999999999997</v>
      </c>
      <c r="D5" s="4">
        <v>0.81410000000000005</v>
      </c>
      <c r="E5" s="4">
        <v>0.9587</v>
      </c>
      <c r="G5">
        <v>6</v>
      </c>
      <c r="H5" s="4">
        <v>0.94120000000000004</v>
      </c>
      <c r="I5" s="4">
        <v>0.9345</v>
      </c>
      <c r="J5" s="4">
        <v>0.87619999999999998</v>
      </c>
      <c r="K5" s="4">
        <v>0.96640000000000004</v>
      </c>
      <c r="M5">
        <v>6</v>
      </c>
      <c r="N5" s="4">
        <v>0.93479999999999996</v>
      </c>
      <c r="O5" s="4">
        <v>0.92569999999999997</v>
      </c>
      <c r="P5" s="4">
        <v>0.8327</v>
      </c>
      <c r="Q5" s="4">
        <v>0.9466</v>
      </c>
    </row>
    <row r="6" spans="1:17" x14ac:dyDescent="0.25">
      <c r="A6">
        <v>8</v>
      </c>
      <c r="B6" s="4">
        <v>1.478</v>
      </c>
      <c r="C6" s="4">
        <v>1.5112000000000001</v>
      </c>
      <c r="D6" s="4">
        <v>1.4363999999999999</v>
      </c>
      <c r="E6" s="4">
        <v>1.4729000000000001</v>
      </c>
      <c r="G6">
        <v>8</v>
      </c>
      <c r="H6" s="4">
        <v>1.5323</v>
      </c>
      <c r="I6" s="4">
        <v>1.4767999999999999</v>
      </c>
      <c r="J6" s="4">
        <v>1.3923000000000001</v>
      </c>
      <c r="K6" s="4">
        <v>1.5033000000000001</v>
      </c>
      <c r="M6">
        <v>8</v>
      </c>
      <c r="N6" s="4">
        <v>1.5132000000000001</v>
      </c>
      <c r="O6" s="4">
        <v>1.5322</v>
      </c>
      <c r="P6" s="4">
        <v>1.4432</v>
      </c>
      <c r="Q6" s="4">
        <v>1.5234000000000001</v>
      </c>
    </row>
    <row r="7" spans="1:17" x14ac:dyDescent="0.25">
      <c r="A7">
        <v>10</v>
      </c>
      <c r="B7" s="4">
        <v>1.6829000000000001</v>
      </c>
      <c r="C7" s="4">
        <v>1.6772</v>
      </c>
      <c r="D7" s="4">
        <v>1.6209</v>
      </c>
      <c r="E7" s="4">
        <v>1.6688000000000001</v>
      </c>
      <c r="G7">
        <v>10</v>
      </c>
      <c r="H7" s="4">
        <v>1.6741999999999999</v>
      </c>
      <c r="I7" s="4">
        <v>1.6825000000000001</v>
      </c>
      <c r="J7" s="4">
        <v>1.6207</v>
      </c>
      <c r="K7" s="4">
        <v>1.6544000000000001</v>
      </c>
      <c r="M7">
        <v>10</v>
      </c>
      <c r="N7" s="4">
        <v>1.6733</v>
      </c>
      <c r="O7" s="4">
        <v>1.6657999999999999</v>
      </c>
      <c r="P7" s="4">
        <v>1.6403000000000001</v>
      </c>
      <c r="Q7" s="4">
        <v>1.6789000000000001</v>
      </c>
    </row>
    <row r="8" spans="1:17" x14ac:dyDescent="0.25">
      <c r="A8">
        <v>12</v>
      </c>
      <c r="B8" s="4">
        <v>1.7372000000000001</v>
      </c>
      <c r="C8" s="4">
        <v>1.7148000000000001</v>
      </c>
      <c r="D8" s="4">
        <v>1.8459000000000001</v>
      </c>
      <c r="E8" s="4">
        <v>1.7141</v>
      </c>
      <c r="G8">
        <v>12</v>
      </c>
      <c r="H8" s="4">
        <v>1.7234</v>
      </c>
      <c r="I8" s="4">
        <v>1.7045999999999999</v>
      </c>
      <c r="J8" s="4">
        <v>1.7862</v>
      </c>
      <c r="K8" s="4">
        <v>1.7081999999999999</v>
      </c>
      <c r="M8">
        <v>12</v>
      </c>
      <c r="N8" s="4">
        <v>1.7324999999999999</v>
      </c>
      <c r="O8" s="4">
        <v>1.7135</v>
      </c>
      <c r="P8" s="4">
        <v>1.7742</v>
      </c>
      <c r="Q8" s="4">
        <v>1.7587999999999999</v>
      </c>
    </row>
    <row r="9" spans="1:17" x14ac:dyDescent="0.25">
      <c r="A9">
        <v>14</v>
      </c>
      <c r="B9" s="4">
        <v>1.7645</v>
      </c>
      <c r="C9" s="4">
        <v>1.7483</v>
      </c>
      <c r="D9" s="4">
        <v>1.8627</v>
      </c>
      <c r="E9" s="4">
        <v>1.7507999999999999</v>
      </c>
      <c r="G9">
        <v>14</v>
      </c>
      <c r="H9" s="4">
        <v>1.7586999999999999</v>
      </c>
      <c r="I9" s="4">
        <v>1.7479</v>
      </c>
      <c r="J9" s="4">
        <v>1.8507</v>
      </c>
      <c r="K9" s="4">
        <v>1.7242999999999999</v>
      </c>
      <c r="M9">
        <v>14</v>
      </c>
      <c r="N9" s="4">
        <v>1.7764</v>
      </c>
      <c r="O9" s="4">
        <v>1.7732000000000001</v>
      </c>
      <c r="P9" s="4">
        <v>1.8267</v>
      </c>
      <c r="Q9" s="4">
        <v>1.7578</v>
      </c>
    </row>
    <row r="10" spans="1:17" x14ac:dyDescent="0.25">
      <c r="A10">
        <v>16</v>
      </c>
      <c r="B10" s="4">
        <v>1.8809</v>
      </c>
      <c r="C10" s="4">
        <v>1.8546</v>
      </c>
      <c r="D10" s="4">
        <v>1.8786</v>
      </c>
      <c r="E10" s="4">
        <v>1.8308</v>
      </c>
      <c r="G10">
        <v>16</v>
      </c>
      <c r="H10" s="4">
        <v>1.8857999999999999</v>
      </c>
      <c r="I10" s="4">
        <v>1.8488</v>
      </c>
      <c r="J10" s="4">
        <v>1.8644000000000001</v>
      </c>
      <c r="K10" s="4">
        <v>1.8346</v>
      </c>
      <c r="M10">
        <v>16</v>
      </c>
      <c r="N10" s="4">
        <v>1.8734999999999999</v>
      </c>
      <c r="O10" s="4">
        <v>1.8672</v>
      </c>
      <c r="P10" s="4">
        <v>1.8833</v>
      </c>
      <c r="Q10" s="4">
        <v>1.8432999999999999</v>
      </c>
    </row>
    <row r="11" spans="1:17" x14ac:dyDescent="0.25">
      <c r="A11">
        <v>18</v>
      </c>
      <c r="B11" s="4">
        <v>1.8936999999999999</v>
      </c>
      <c r="C11" s="4">
        <v>1.8725000000000001</v>
      </c>
      <c r="D11" s="4">
        <v>1.8892</v>
      </c>
      <c r="E11" s="4">
        <v>1.8369</v>
      </c>
      <c r="G11">
        <v>18</v>
      </c>
      <c r="H11" s="4">
        <v>1.8904000000000001</v>
      </c>
      <c r="I11" s="4">
        <v>1.8794999999999999</v>
      </c>
      <c r="J11" s="4">
        <v>1.8932</v>
      </c>
      <c r="K11" s="4">
        <v>1.8576999999999999</v>
      </c>
      <c r="M11">
        <v>18</v>
      </c>
      <c r="N11" s="4">
        <v>1.8928</v>
      </c>
      <c r="O11" s="4">
        <v>1.8806</v>
      </c>
      <c r="P11" s="4">
        <v>1.8746</v>
      </c>
      <c r="Q11" s="4">
        <v>1.8645</v>
      </c>
    </row>
    <row r="12" spans="1:17" x14ac:dyDescent="0.25">
      <c r="A12">
        <v>20</v>
      </c>
      <c r="B12" s="4">
        <v>1.9252</v>
      </c>
      <c r="C12" s="4">
        <v>1.8824000000000001</v>
      </c>
      <c r="D12" s="4">
        <v>1.9193</v>
      </c>
      <c r="E12" s="4">
        <v>1.8502000000000001</v>
      </c>
      <c r="G12">
        <v>20</v>
      </c>
      <c r="H12" s="4">
        <v>1.9109</v>
      </c>
      <c r="I12" s="4">
        <v>1.8912</v>
      </c>
      <c r="J12" s="4">
        <v>1.9128000000000001</v>
      </c>
      <c r="K12" s="4">
        <v>1.8733</v>
      </c>
      <c r="M12">
        <v>20</v>
      </c>
      <c r="N12" s="4">
        <v>1.9348000000000001</v>
      </c>
      <c r="O12" s="4">
        <v>1.9240999999999999</v>
      </c>
      <c r="P12" s="4">
        <v>1.9543999999999999</v>
      </c>
      <c r="Q12" s="4">
        <v>1.8744000000000001</v>
      </c>
    </row>
    <row r="14" spans="1:17" x14ac:dyDescent="0.25">
      <c r="A14" t="s">
        <v>139</v>
      </c>
      <c r="B14" t="s">
        <v>104</v>
      </c>
      <c r="C14" t="s">
        <v>5</v>
      </c>
      <c r="D14" t="s">
        <v>83</v>
      </c>
      <c r="E14" t="s">
        <v>5</v>
      </c>
      <c r="F14" t="s">
        <v>140</v>
      </c>
      <c r="G14" t="s">
        <v>5</v>
      </c>
      <c r="H14" t="s">
        <v>105</v>
      </c>
      <c r="I14" t="s">
        <v>5</v>
      </c>
    </row>
    <row r="15" spans="1:17" x14ac:dyDescent="0.25">
      <c r="A15">
        <v>0</v>
      </c>
      <c r="B15" s="4">
        <f t="shared" ref="B15:B25" si="0">AVERAGE(B2,H2,N2)</f>
        <v>5.000000000000001E-2</v>
      </c>
      <c r="C15" s="4">
        <f t="shared" ref="C15:C25" si="1">STDEV(B2,H2,N2)</f>
        <v>8.4983747219407389E-18</v>
      </c>
      <c r="D15" s="4">
        <f t="shared" ref="D15:D25" si="2">AVERAGE(C2,I2,O2)</f>
        <v>5.000000000000001E-2</v>
      </c>
      <c r="E15" s="4">
        <f t="shared" ref="E15:E25" si="3">STDEV(C2,I2,O2)</f>
        <v>8.4983747219407389E-18</v>
      </c>
      <c r="F15" s="4">
        <f>AVERAGE(D2,J2,P2)</f>
        <v>5.000000000000001E-2</v>
      </c>
      <c r="G15" s="4">
        <f>STDEV(D2,J2,P2)</f>
        <v>8.4983747219407389E-18</v>
      </c>
      <c r="H15" s="4">
        <f>AVERAGE(E2,K2,Q2)</f>
        <v>5.000000000000001E-2</v>
      </c>
      <c r="I15" s="4">
        <f>STDEV(E2,K2,Q2)</f>
        <v>8.4983747219407389E-18</v>
      </c>
    </row>
    <row r="16" spans="1:17" x14ac:dyDescent="0.25">
      <c r="A16">
        <v>2</v>
      </c>
      <c r="B16" s="4">
        <f t="shared" si="0"/>
        <v>0.13290000000000002</v>
      </c>
      <c r="C16" s="4">
        <f t="shared" si="1"/>
        <v>1.7320508075688467E-4</v>
      </c>
      <c r="D16" s="4">
        <f t="shared" si="2"/>
        <v>0.13966666666666669</v>
      </c>
      <c r="E16" s="4">
        <f t="shared" si="3"/>
        <v>5.6888780381841031E-3</v>
      </c>
      <c r="F16" s="4">
        <f t="shared" ref="F16:F25" si="4">AVERAGE(D3,J3,P3)</f>
        <v>0.13370000000000001</v>
      </c>
      <c r="G16" s="4">
        <f t="shared" ref="G16:G25" si="5">STDEV(D3,J3,P3)</f>
        <v>7.7942286340599385E-3</v>
      </c>
      <c r="H16" s="4">
        <f t="shared" ref="H16:H25" si="6">AVERAGE(E3,K3,Q3)</f>
        <v>0.1401</v>
      </c>
      <c r="I16" s="4">
        <f t="shared" ref="I16:I25" si="7">STDEV(E3,K3,Q3)</f>
        <v>3.2908965343808731E-3</v>
      </c>
    </row>
    <row r="17" spans="1:9" x14ac:dyDescent="0.25">
      <c r="A17">
        <v>4</v>
      </c>
      <c r="B17" s="4">
        <f t="shared" si="0"/>
        <v>0.37073333333333336</v>
      </c>
      <c r="C17" s="4">
        <f t="shared" si="1"/>
        <v>2.3671361036774613E-3</v>
      </c>
      <c r="D17" s="4">
        <f t="shared" si="2"/>
        <v>0.38153333333333334</v>
      </c>
      <c r="E17" s="4">
        <f t="shared" si="3"/>
        <v>9.2376043070339562E-4</v>
      </c>
      <c r="F17" s="4">
        <f t="shared" si="4"/>
        <v>0.34206666666666669</v>
      </c>
      <c r="G17" s="4">
        <f t="shared" si="5"/>
        <v>1.4414344707038654E-2</v>
      </c>
      <c r="H17" s="4">
        <f t="shared" si="6"/>
        <v>0.35556666666666664</v>
      </c>
      <c r="I17" s="4">
        <f t="shared" si="7"/>
        <v>5.9349248801760929E-3</v>
      </c>
    </row>
    <row r="18" spans="1:9" x14ac:dyDescent="0.25">
      <c r="A18">
        <v>6</v>
      </c>
      <c r="B18" s="4">
        <f t="shared" si="0"/>
        <v>0.93869999999999998</v>
      </c>
      <c r="C18" s="4">
        <f t="shared" si="1"/>
        <v>3.4219877264537778E-3</v>
      </c>
      <c r="D18" s="4">
        <f t="shared" si="2"/>
        <v>0.93199999999999994</v>
      </c>
      <c r="E18" s="4">
        <f t="shared" si="3"/>
        <v>5.4945427471264673E-3</v>
      </c>
      <c r="F18" s="4">
        <f t="shared" si="4"/>
        <v>0.84100000000000008</v>
      </c>
      <c r="G18" s="4">
        <f t="shared" si="5"/>
        <v>3.1871146825930161E-2</v>
      </c>
      <c r="H18" s="4">
        <f t="shared" si="6"/>
        <v>0.95723333333333338</v>
      </c>
      <c r="I18" s="4">
        <f t="shared" si="7"/>
        <v>9.9811488984652315E-3</v>
      </c>
    </row>
    <row r="19" spans="1:9" x14ac:dyDescent="0.25">
      <c r="A19">
        <v>8</v>
      </c>
      <c r="B19" s="4">
        <f t="shared" si="0"/>
        <v>1.5078333333333334</v>
      </c>
      <c r="C19" s="4">
        <f t="shared" si="1"/>
        <v>2.7544932988361658E-2</v>
      </c>
      <c r="D19" s="4">
        <f t="shared" si="2"/>
        <v>1.5067333333333333</v>
      </c>
      <c r="E19" s="4">
        <f t="shared" si="3"/>
        <v>2.796879213218435E-2</v>
      </c>
      <c r="F19" s="4">
        <f t="shared" si="4"/>
        <v>1.4239666666666668</v>
      </c>
      <c r="G19" s="4">
        <f t="shared" si="5"/>
        <v>2.763409729543069E-2</v>
      </c>
      <c r="H19" s="4">
        <f t="shared" si="6"/>
        <v>1.4998666666666669</v>
      </c>
      <c r="I19" s="4">
        <f t="shared" si="7"/>
        <v>2.5424463285059391E-2</v>
      </c>
    </row>
    <row r="20" spans="1:9" x14ac:dyDescent="0.25">
      <c r="A20">
        <v>10</v>
      </c>
      <c r="B20" s="4">
        <f t="shared" si="0"/>
        <v>1.6768000000000001</v>
      </c>
      <c r="C20" s="4">
        <f t="shared" si="1"/>
        <v>5.3018864567246802E-3</v>
      </c>
      <c r="D20" s="4">
        <f t="shared" si="2"/>
        <v>1.6751666666666667</v>
      </c>
      <c r="E20" s="4">
        <f t="shared" si="3"/>
        <v>8.5336588479581633E-3</v>
      </c>
      <c r="F20" s="4">
        <f t="shared" si="4"/>
        <v>1.6273</v>
      </c>
      <c r="G20" s="4">
        <f t="shared" si="5"/>
        <v>1.1258774356030097E-2</v>
      </c>
      <c r="H20" s="4">
        <f t="shared" si="6"/>
        <v>1.6673666666666669</v>
      </c>
      <c r="I20" s="4">
        <f t="shared" si="7"/>
        <v>1.2312730539296834E-2</v>
      </c>
    </row>
    <row r="21" spans="1:9" x14ac:dyDescent="0.25">
      <c r="A21">
        <v>12</v>
      </c>
      <c r="B21" s="4">
        <f t="shared" si="0"/>
        <v>1.7310333333333334</v>
      </c>
      <c r="C21" s="4">
        <f t="shared" si="1"/>
        <v>7.0159342452258905E-3</v>
      </c>
      <c r="D21" s="4">
        <f t="shared" si="2"/>
        <v>1.7109666666666667</v>
      </c>
      <c r="E21" s="4">
        <f t="shared" si="3"/>
        <v>5.5518765596268855E-3</v>
      </c>
      <c r="F21" s="4">
        <f t="shared" si="4"/>
        <v>1.8021</v>
      </c>
      <c r="G21" s="4">
        <f t="shared" si="5"/>
        <v>3.8403515464082244E-2</v>
      </c>
      <c r="H21" s="4">
        <f t="shared" si="6"/>
        <v>1.7270333333333332</v>
      </c>
      <c r="I21" s="4">
        <f t="shared" si="7"/>
        <v>2.7668453757543673E-2</v>
      </c>
    </row>
    <row r="22" spans="1:9" x14ac:dyDescent="0.25">
      <c r="A22">
        <v>14</v>
      </c>
      <c r="B22" s="4">
        <f t="shared" si="0"/>
        <v>1.7665333333333333</v>
      </c>
      <c r="C22" s="4">
        <f t="shared" si="1"/>
        <v>9.0234878696285603E-3</v>
      </c>
      <c r="D22" s="4">
        <f t="shared" si="2"/>
        <v>1.7564666666666666</v>
      </c>
      <c r="E22" s="4">
        <f t="shared" si="3"/>
        <v>1.4492871811112364E-2</v>
      </c>
      <c r="F22" s="4">
        <f t="shared" si="4"/>
        <v>1.8467</v>
      </c>
      <c r="G22" s="4">
        <f t="shared" si="5"/>
        <v>1.8330302779823376E-2</v>
      </c>
      <c r="H22" s="4">
        <f t="shared" si="6"/>
        <v>1.7443</v>
      </c>
      <c r="I22" s="4">
        <f t="shared" si="7"/>
        <v>1.7670597047072318E-2</v>
      </c>
    </row>
    <row r="23" spans="1:9" x14ac:dyDescent="0.25">
      <c r="A23">
        <v>16</v>
      </c>
      <c r="B23" s="4">
        <f t="shared" si="0"/>
        <v>1.8800666666666668</v>
      </c>
      <c r="C23" s="4">
        <f t="shared" si="1"/>
        <v>6.192199393861059E-3</v>
      </c>
      <c r="D23" s="4">
        <f t="shared" si="2"/>
        <v>1.8568666666666669</v>
      </c>
      <c r="E23" s="4">
        <f t="shared" si="3"/>
        <v>9.4070895251046147E-3</v>
      </c>
      <c r="F23" s="4">
        <f t="shared" si="4"/>
        <v>1.8754333333333335</v>
      </c>
      <c r="G23" s="4">
        <f t="shared" si="5"/>
        <v>9.8398848231741349E-3</v>
      </c>
      <c r="H23" s="4">
        <f t="shared" si="6"/>
        <v>1.8362333333333334</v>
      </c>
      <c r="I23" s="4">
        <f t="shared" si="7"/>
        <v>6.4080678315177799E-3</v>
      </c>
    </row>
    <row r="24" spans="1:9" x14ac:dyDescent="0.25">
      <c r="A24">
        <v>18</v>
      </c>
      <c r="B24" s="4">
        <f t="shared" si="0"/>
        <v>1.8922999999999999</v>
      </c>
      <c r="C24" s="4">
        <f t="shared" si="1"/>
        <v>1.7058722109231338E-3</v>
      </c>
      <c r="D24" s="4">
        <f t="shared" si="2"/>
        <v>1.8775333333333333</v>
      </c>
      <c r="E24" s="4">
        <f t="shared" si="3"/>
        <v>4.3935558871298214E-3</v>
      </c>
      <c r="F24" s="4">
        <f t="shared" si="4"/>
        <v>1.8856666666666666</v>
      </c>
      <c r="G24" s="4">
        <f t="shared" si="5"/>
        <v>9.7904715582719896E-3</v>
      </c>
      <c r="H24" s="4">
        <f t="shared" si="6"/>
        <v>1.8530333333333333</v>
      </c>
      <c r="I24" s="4">
        <f t="shared" si="7"/>
        <v>1.4379615201156595E-2</v>
      </c>
    </row>
    <row r="25" spans="1:9" x14ac:dyDescent="0.25">
      <c r="A25">
        <v>20</v>
      </c>
      <c r="B25" s="4">
        <f t="shared" si="0"/>
        <v>1.9236333333333333</v>
      </c>
      <c r="C25" s="4">
        <f t="shared" si="1"/>
        <v>1.2026775683171847E-2</v>
      </c>
      <c r="D25" s="4">
        <f t="shared" si="2"/>
        <v>1.8992333333333333</v>
      </c>
      <c r="E25" s="4">
        <f t="shared" si="3"/>
        <v>2.1980066727226518E-2</v>
      </c>
      <c r="F25" s="4">
        <f t="shared" si="4"/>
        <v>1.9288333333333334</v>
      </c>
      <c r="G25" s="4">
        <f t="shared" si="5"/>
        <v>2.2378635645037216E-2</v>
      </c>
      <c r="H25" s="4">
        <f t="shared" si="6"/>
        <v>1.8659666666666668</v>
      </c>
      <c r="I25" s="4">
        <f t="shared" si="7"/>
        <v>1.3665406445961736E-2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B49"/>
  <sheetViews>
    <sheetView topLeftCell="A19" workbookViewId="0">
      <selection activeCell="F53" sqref="F53:F54"/>
    </sheetView>
  </sheetViews>
  <sheetFormatPr defaultRowHeight="15" x14ac:dyDescent="0.25"/>
  <cols>
    <col min="1" max="16384" width="9.140625" style="19"/>
  </cols>
  <sheetData>
    <row r="2" spans="1:28" x14ac:dyDescent="0.25">
      <c r="C2" s="19" t="s">
        <v>75</v>
      </c>
      <c r="D2" s="19" t="s">
        <v>76</v>
      </c>
      <c r="G2" s="19" t="s">
        <v>75</v>
      </c>
      <c r="H2" s="19" t="s">
        <v>77</v>
      </c>
      <c r="I2" s="19" t="s">
        <v>78</v>
      </c>
      <c r="J2" s="19" t="s">
        <v>79</v>
      </c>
      <c r="K2" s="19" t="s">
        <v>80</v>
      </c>
      <c r="L2" s="19" t="s">
        <v>81</v>
      </c>
      <c r="O2" s="19" t="s">
        <v>75</v>
      </c>
      <c r="P2" s="19" t="s">
        <v>77</v>
      </c>
      <c r="Q2" s="19" t="s">
        <v>78</v>
      </c>
      <c r="R2" s="19" t="s">
        <v>79</v>
      </c>
      <c r="S2" s="19" t="s">
        <v>80</v>
      </c>
      <c r="T2" s="19" t="s">
        <v>81</v>
      </c>
      <c r="W2" s="19" t="s">
        <v>75</v>
      </c>
      <c r="X2" s="19" t="s">
        <v>77</v>
      </c>
      <c r="Y2" s="19" t="s">
        <v>78</v>
      </c>
      <c r="Z2" s="19" t="s">
        <v>79</v>
      </c>
      <c r="AA2" s="19" t="s">
        <v>80</v>
      </c>
      <c r="AB2" s="19" t="s">
        <v>81</v>
      </c>
    </row>
    <row r="3" spans="1:28" x14ac:dyDescent="0.25">
      <c r="A3" s="19" t="s">
        <v>16</v>
      </c>
      <c r="B3" s="19" t="s">
        <v>82</v>
      </c>
      <c r="C3" s="19">
        <v>15.6</v>
      </c>
      <c r="E3" s="19" t="s">
        <v>128</v>
      </c>
      <c r="F3" s="19" t="s">
        <v>82</v>
      </c>
      <c r="G3" s="19">
        <v>15.4</v>
      </c>
      <c r="M3" s="19" t="s">
        <v>141</v>
      </c>
      <c r="N3" s="19" t="s">
        <v>82</v>
      </c>
      <c r="O3" s="19">
        <v>14.8</v>
      </c>
      <c r="U3" s="19" t="s">
        <v>142</v>
      </c>
      <c r="V3" s="19" t="s">
        <v>82</v>
      </c>
      <c r="W3" s="19">
        <v>14.7</v>
      </c>
    </row>
    <row r="4" spans="1:28" x14ac:dyDescent="0.25">
      <c r="C4" s="19">
        <v>15.7</v>
      </c>
      <c r="G4" s="19">
        <v>15.6</v>
      </c>
      <c r="O4" s="19">
        <v>14.9</v>
      </c>
      <c r="W4" s="19">
        <v>14.9</v>
      </c>
    </row>
    <row r="5" spans="1:28" x14ac:dyDescent="0.25">
      <c r="C5" s="19">
        <v>15.3</v>
      </c>
      <c r="G5" s="19">
        <v>15.3</v>
      </c>
      <c r="O5" s="19">
        <v>14.7</v>
      </c>
      <c r="W5" s="19">
        <v>14.6</v>
      </c>
    </row>
    <row r="6" spans="1:28" x14ac:dyDescent="0.25">
      <c r="B6" s="19" t="s">
        <v>4</v>
      </c>
      <c r="C6" s="19">
        <v>15.533333333333331</v>
      </c>
      <c r="G6" s="19">
        <v>15.433333333333332</v>
      </c>
      <c r="O6" s="19">
        <v>14.800000000000002</v>
      </c>
      <c r="W6" s="19">
        <v>14.733333333333334</v>
      </c>
    </row>
    <row r="7" spans="1:28" x14ac:dyDescent="0.25">
      <c r="B7" s="19" t="s">
        <v>85</v>
      </c>
      <c r="C7" s="19">
        <v>0.20816659994661252</v>
      </c>
      <c r="G7" s="19">
        <v>0.15275252316519414</v>
      </c>
      <c r="O7" s="19">
        <v>0.10000000000000053</v>
      </c>
      <c r="W7" s="19">
        <v>0.15275252316519508</v>
      </c>
    </row>
    <row r="8" spans="1:28" x14ac:dyDescent="0.25">
      <c r="B8" s="19" t="s">
        <v>89</v>
      </c>
      <c r="C8" s="19">
        <v>16.899999999999999</v>
      </c>
      <c r="D8" s="19">
        <v>1.2666666666666693</v>
      </c>
      <c r="F8" s="19" t="s">
        <v>89</v>
      </c>
      <c r="G8" s="19">
        <v>18.7</v>
      </c>
      <c r="H8" s="19">
        <v>3.6333333333333346</v>
      </c>
      <c r="I8" s="19">
        <v>2.3666666666666654</v>
      </c>
      <c r="J8" s="19">
        <v>-5.1574812337583111</v>
      </c>
      <c r="K8" s="19">
        <v>-4.0299559192930579</v>
      </c>
      <c r="L8" s="19">
        <v>-6.60047236477845</v>
      </c>
      <c r="N8" s="19" t="s">
        <v>89</v>
      </c>
      <c r="O8" s="19">
        <v>18.3</v>
      </c>
      <c r="P8" s="19">
        <v>3.8333333333333339</v>
      </c>
      <c r="Q8" s="19">
        <v>2.5666666666666647</v>
      </c>
      <c r="R8" s="19">
        <v>-5.9243902091462486</v>
      </c>
      <c r="S8" s="19">
        <v>-4.7410665404381822</v>
      </c>
      <c r="T8" s="19">
        <v>-7.4030598496902869</v>
      </c>
      <c r="V8" s="19" t="s">
        <v>89</v>
      </c>
      <c r="W8" s="19">
        <v>18.7</v>
      </c>
      <c r="X8" s="19">
        <v>3.899999999999995</v>
      </c>
      <c r="Y8" s="19">
        <v>2.6333333333333258</v>
      </c>
      <c r="Z8" s="19">
        <v>-6.2045790473349047</v>
      </c>
      <c r="AA8" s="19">
        <v>-5.1878416468534363</v>
      </c>
      <c r="AB8" s="19">
        <v>-7.42058138531978</v>
      </c>
    </row>
    <row r="9" spans="1:28" x14ac:dyDescent="0.25">
      <c r="C9" s="19">
        <v>16.8</v>
      </c>
      <c r="G9" s="19">
        <v>19.2</v>
      </c>
      <c r="O9" s="19">
        <v>18.899999999999999</v>
      </c>
      <c r="W9" s="19">
        <v>18.399999999999999</v>
      </c>
    </row>
    <row r="10" spans="1:28" x14ac:dyDescent="0.25">
      <c r="C10" s="19">
        <v>16.7</v>
      </c>
      <c r="G10" s="19">
        <v>19.3</v>
      </c>
      <c r="O10" s="19">
        <v>18.7</v>
      </c>
      <c r="W10" s="19">
        <v>18.8</v>
      </c>
    </row>
    <row r="11" spans="1:28" x14ac:dyDescent="0.25">
      <c r="B11" s="19" t="s">
        <v>4</v>
      </c>
      <c r="C11" s="19">
        <v>16.8</v>
      </c>
      <c r="G11" s="19">
        <v>19.066666666666666</v>
      </c>
      <c r="O11" s="19">
        <v>18.633333333333336</v>
      </c>
      <c r="W11" s="19">
        <v>18.633333333333329</v>
      </c>
    </row>
    <row r="12" spans="1:28" x14ac:dyDescent="0.25">
      <c r="B12" s="19" t="s">
        <v>87</v>
      </c>
      <c r="C12" s="19">
        <v>9.9999999999999645E-2</v>
      </c>
      <c r="G12" s="19">
        <v>0.32145502536643233</v>
      </c>
      <c r="O12" s="19">
        <v>0.30550504633038827</v>
      </c>
      <c r="W12" s="19">
        <v>0.20816659994661424</v>
      </c>
    </row>
    <row r="13" spans="1:28" x14ac:dyDescent="0.25">
      <c r="B13" s="19" t="s">
        <v>88</v>
      </c>
      <c r="C13" s="19">
        <v>0.23094010767584947</v>
      </c>
      <c r="G13" s="19">
        <v>0.35590260840104393</v>
      </c>
      <c r="O13" s="19">
        <v>0.321455025366431</v>
      </c>
      <c r="W13" s="19">
        <v>0.25819888974716215</v>
      </c>
    </row>
    <row r="14" spans="1:28" x14ac:dyDescent="0.25">
      <c r="B14" s="19" t="s">
        <v>92</v>
      </c>
      <c r="C14" s="19">
        <v>20.3</v>
      </c>
      <c r="D14" s="19">
        <v>4.9666666666666686</v>
      </c>
      <c r="F14" s="19" t="s">
        <v>92</v>
      </c>
      <c r="G14" s="19">
        <v>17.899999999999999</v>
      </c>
      <c r="H14" s="19">
        <v>2.7333333333333361</v>
      </c>
      <c r="I14" s="19">
        <v>-2.2333333333333325</v>
      </c>
      <c r="J14" s="19">
        <v>4.7021916251344322</v>
      </c>
      <c r="K14" s="19">
        <v>5.9582900626674098</v>
      </c>
      <c r="L14" s="19">
        <v>3.7108978997215689</v>
      </c>
      <c r="N14" s="19" t="s">
        <v>92</v>
      </c>
      <c r="O14" s="19">
        <v>17.600000000000001</v>
      </c>
      <c r="P14" s="19">
        <v>2.9333333333333282</v>
      </c>
      <c r="Q14" s="19">
        <v>-2.0333333333333403</v>
      </c>
      <c r="R14" s="19">
        <v>4.0934955679871194</v>
      </c>
      <c r="S14" s="19">
        <v>5.5079205630407095</v>
      </c>
      <c r="T14" s="19">
        <v>3.0422925990565601</v>
      </c>
      <c r="V14" s="19" t="s">
        <v>92</v>
      </c>
      <c r="W14" s="19">
        <v>17.600000000000001</v>
      </c>
      <c r="X14" s="19">
        <v>3.3000000000000007</v>
      </c>
      <c r="Y14" s="19">
        <v>-1.6666666666666679</v>
      </c>
      <c r="Z14" s="19">
        <v>3.1748021039364018</v>
      </c>
      <c r="AA14" s="19">
        <v>4.2131957802987738</v>
      </c>
      <c r="AB14" s="19">
        <v>2.3923332607259553</v>
      </c>
    </row>
    <row r="15" spans="1:28" x14ac:dyDescent="0.25">
      <c r="C15" s="19">
        <v>20.7</v>
      </c>
      <c r="G15" s="19">
        <v>18.5</v>
      </c>
      <c r="O15" s="19">
        <v>18.2</v>
      </c>
      <c r="W15" s="19">
        <v>18.3</v>
      </c>
    </row>
    <row r="16" spans="1:28" x14ac:dyDescent="0.25">
      <c r="C16" s="19">
        <v>20.5</v>
      </c>
      <c r="G16" s="19">
        <v>18.100000000000001</v>
      </c>
      <c r="O16" s="19">
        <v>17.399999999999999</v>
      </c>
      <c r="W16" s="19">
        <v>18.2</v>
      </c>
    </row>
    <row r="17" spans="2:28" x14ac:dyDescent="0.25">
      <c r="B17" s="19" t="s">
        <v>4</v>
      </c>
      <c r="C17" s="19">
        <v>20.5</v>
      </c>
      <c r="G17" s="19">
        <v>18.166666666666668</v>
      </c>
      <c r="O17" s="19">
        <v>17.733333333333331</v>
      </c>
      <c r="W17" s="19">
        <v>18.033333333333335</v>
      </c>
    </row>
    <row r="18" spans="2:28" x14ac:dyDescent="0.25">
      <c r="B18" s="19" t="s">
        <v>87</v>
      </c>
      <c r="C18" s="19">
        <v>0.19999999999999929</v>
      </c>
      <c r="G18" s="19">
        <v>0.30550504633038983</v>
      </c>
      <c r="O18" s="19">
        <v>0.41633319989322648</v>
      </c>
      <c r="W18" s="19">
        <v>0.37859388972001756</v>
      </c>
    </row>
    <row r="19" spans="2:28" x14ac:dyDescent="0.25">
      <c r="B19" s="19" t="s">
        <v>88</v>
      </c>
      <c r="C19" s="19">
        <v>0.28867513459481187</v>
      </c>
      <c r="G19" s="19">
        <v>0.34156502553198681</v>
      </c>
      <c r="O19" s="19">
        <v>0.4281744192888377</v>
      </c>
      <c r="W19" s="19">
        <v>0.40824829046386252</v>
      </c>
    </row>
    <row r="20" spans="2:28" x14ac:dyDescent="0.25">
      <c r="B20" s="19" t="s">
        <v>93</v>
      </c>
      <c r="C20" s="19">
        <v>21</v>
      </c>
      <c r="D20" s="19">
        <v>5.3333333333333321</v>
      </c>
      <c r="F20" s="19" t="s">
        <v>93</v>
      </c>
      <c r="G20" s="19">
        <v>18.2</v>
      </c>
      <c r="H20" s="19">
        <v>2.6666666666666661</v>
      </c>
      <c r="I20" s="19">
        <v>-2.6666666666666661</v>
      </c>
      <c r="J20" s="19">
        <v>6.3496042078727939</v>
      </c>
      <c r="K20" s="19">
        <v>7.8471659646954581</v>
      </c>
      <c r="L20" s="19">
        <v>5.1378387787418998</v>
      </c>
      <c r="N20" s="19" t="s">
        <v>93</v>
      </c>
      <c r="O20" s="19">
        <v>18</v>
      </c>
      <c r="P20" s="19">
        <v>3.0999999999999996</v>
      </c>
      <c r="Q20" s="19">
        <v>-2.2333333333333325</v>
      </c>
      <c r="R20" s="19">
        <v>4.7021916251344322</v>
      </c>
      <c r="S20" s="19">
        <v>6.0944628539111507</v>
      </c>
      <c r="T20" s="19">
        <v>3.6279827458944642</v>
      </c>
      <c r="V20" s="19" t="s">
        <v>93</v>
      </c>
      <c r="W20" s="19">
        <v>17.899999999999999</v>
      </c>
      <c r="X20" s="19">
        <v>3.2333333333333307</v>
      </c>
      <c r="Y20" s="19">
        <v>-2.1000000000000014</v>
      </c>
      <c r="Z20" s="19">
        <v>4.2870938501451761</v>
      </c>
      <c r="AA20" s="19">
        <v>5.783927144359188</v>
      </c>
      <c r="AB20" s="19">
        <v>3.177628836123394</v>
      </c>
    </row>
    <row r="21" spans="2:28" x14ac:dyDescent="0.25">
      <c r="C21" s="19">
        <v>20.8</v>
      </c>
      <c r="G21" s="19">
        <v>17.8</v>
      </c>
      <c r="O21" s="19">
        <v>18.2</v>
      </c>
      <c r="W21" s="19">
        <v>17.600000000000001</v>
      </c>
    </row>
    <row r="22" spans="2:28" x14ac:dyDescent="0.25">
      <c r="C22" s="19">
        <v>20.8</v>
      </c>
      <c r="G22" s="19">
        <v>18.3</v>
      </c>
      <c r="O22" s="19">
        <v>17.5</v>
      </c>
      <c r="W22" s="19">
        <v>18.399999999999999</v>
      </c>
    </row>
    <row r="23" spans="2:28" x14ac:dyDescent="0.25">
      <c r="B23" s="19" t="s">
        <v>4</v>
      </c>
      <c r="C23" s="19">
        <v>20.866666666666664</v>
      </c>
      <c r="G23" s="19">
        <v>18.099999999999998</v>
      </c>
      <c r="O23" s="19">
        <v>17.900000000000002</v>
      </c>
      <c r="W23" s="19">
        <v>17.966666666666665</v>
      </c>
    </row>
    <row r="24" spans="2:28" x14ac:dyDescent="0.25">
      <c r="B24" s="19" t="s">
        <v>87</v>
      </c>
      <c r="C24" s="19">
        <v>0.11547005383792475</v>
      </c>
      <c r="G24" s="19">
        <v>0.26457513110645881</v>
      </c>
      <c r="O24" s="19">
        <v>0.36055512754639862</v>
      </c>
      <c r="W24" s="19">
        <v>0.40414518843273672</v>
      </c>
    </row>
    <row r="25" spans="2:28" x14ac:dyDescent="0.25">
      <c r="B25" s="19" t="s">
        <v>88</v>
      </c>
      <c r="C25" s="19">
        <v>0.23804761428476079</v>
      </c>
      <c r="G25" s="19">
        <v>0.30550504633038889</v>
      </c>
      <c r="O25" s="19">
        <v>0.374165738677394</v>
      </c>
      <c r="W25" s="19">
        <v>0.43204937989385628</v>
      </c>
    </row>
    <row r="26" spans="2:28" x14ac:dyDescent="0.25">
      <c r="B26" s="19" t="s">
        <v>95</v>
      </c>
      <c r="C26" s="19">
        <v>15.2</v>
      </c>
      <c r="D26" s="19">
        <v>-0.16666666666666607</v>
      </c>
      <c r="F26" s="19" t="s">
        <v>95</v>
      </c>
      <c r="G26" s="19">
        <v>13.3</v>
      </c>
      <c r="H26" s="19">
        <v>-1.966666666666665</v>
      </c>
      <c r="I26" s="19">
        <v>-1.7999999999999989</v>
      </c>
      <c r="J26" s="19">
        <v>3.4822022531844938</v>
      </c>
      <c r="K26" s="19">
        <v>4.0446775424823747</v>
      </c>
      <c r="L26" s="19">
        <v>2.99794789688998</v>
      </c>
      <c r="N26" s="19" t="s">
        <v>95</v>
      </c>
      <c r="O26" s="19">
        <v>13.3</v>
      </c>
      <c r="P26" s="19">
        <v>-1.5666666666666682</v>
      </c>
      <c r="Q26" s="19">
        <v>-1.4000000000000021</v>
      </c>
      <c r="R26" s="19">
        <v>2.6390158215457924</v>
      </c>
      <c r="S26" s="19">
        <v>2.9337633936443299</v>
      </c>
      <c r="T26" s="19">
        <v>2.3738807708408305</v>
      </c>
      <c r="V26" s="19" t="s">
        <v>95</v>
      </c>
      <c r="W26" s="19">
        <v>13.2</v>
      </c>
      <c r="X26" s="19">
        <v>-1.4000000000000004</v>
      </c>
      <c r="Y26" s="19">
        <v>-1.2333333333333343</v>
      </c>
      <c r="Z26" s="19">
        <v>2.3510958125672188</v>
      </c>
      <c r="AA26" s="19">
        <v>2.7308650508793861</v>
      </c>
      <c r="AB26" s="19">
        <v>2.0241393905902125</v>
      </c>
    </row>
    <row r="27" spans="2:28" x14ac:dyDescent="0.25">
      <c r="C27" s="19">
        <v>15.6</v>
      </c>
      <c r="G27" s="19">
        <v>13.5</v>
      </c>
      <c r="O27" s="19">
        <v>13.3</v>
      </c>
      <c r="W27" s="19">
        <v>13.3</v>
      </c>
    </row>
    <row r="28" spans="2:28" x14ac:dyDescent="0.25">
      <c r="C28" s="19">
        <v>15.3</v>
      </c>
      <c r="G28" s="19">
        <v>13.6</v>
      </c>
      <c r="O28" s="19">
        <v>13.1</v>
      </c>
      <c r="W28" s="19">
        <v>13.5</v>
      </c>
    </row>
    <row r="29" spans="2:28" x14ac:dyDescent="0.25">
      <c r="B29" s="19" t="s">
        <v>4</v>
      </c>
      <c r="C29" s="19">
        <v>15.366666666666665</v>
      </c>
      <c r="G29" s="19">
        <v>13.466666666666667</v>
      </c>
      <c r="O29" s="19">
        <v>13.233333333333334</v>
      </c>
      <c r="W29" s="19">
        <v>13.333333333333334</v>
      </c>
    </row>
    <row r="30" spans="2:28" x14ac:dyDescent="0.25">
      <c r="B30" s="19" t="s">
        <v>87</v>
      </c>
      <c r="C30" s="19">
        <v>0.20816659994661327</v>
      </c>
      <c r="G30" s="19">
        <v>0.15275252316519414</v>
      </c>
      <c r="O30" s="19">
        <v>0.11547005383792576</v>
      </c>
      <c r="W30" s="19">
        <v>0.15275252316519491</v>
      </c>
    </row>
    <row r="31" spans="2:28" x14ac:dyDescent="0.25">
      <c r="B31" s="19" t="s">
        <v>88</v>
      </c>
      <c r="C31" s="19">
        <v>0.29439202887759436</v>
      </c>
      <c r="G31" s="19">
        <v>0.21602468994692792</v>
      </c>
      <c r="O31" s="19">
        <v>0.15275252316519547</v>
      </c>
      <c r="W31" s="19">
        <v>0.21602468994692914</v>
      </c>
    </row>
    <row r="32" spans="2:28" x14ac:dyDescent="0.25">
      <c r="B32" s="19" t="s">
        <v>96</v>
      </c>
      <c r="C32" s="19">
        <v>14.7</v>
      </c>
      <c r="D32" s="19">
        <v>-1.0333333333333314</v>
      </c>
      <c r="F32" s="19" t="s">
        <v>96</v>
      </c>
      <c r="G32" s="19">
        <v>12.5</v>
      </c>
      <c r="H32" s="19">
        <v>-3.0999999999999979</v>
      </c>
      <c r="I32" s="19">
        <v>-2.0666666666666664</v>
      </c>
      <c r="J32" s="19">
        <v>4.189176491282506</v>
      </c>
      <c r="K32" s="19">
        <v>4.8658483464853903</v>
      </c>
      <c r="L32" s="19">
        <v>3.6066063768283745</v>
      </c>
      <c r="N32" s="19" t="s">
        <v>96</v>
      </c>
      <c r="O32" s="19">
        <v>12.1</v>
      </c>
      <c r="P32" s="19">
        <v>-2.6000000000000014</v>
      </c>
      <c r="Q32" s="19">
        <v>-1.56666666666667</v>
      </c>
      <c r="R32" s="19">
        <v>2.962195104573135</v>
      </c>
      <c r="S32" s="19">
        <v>3.6037760970122386</v>
      </c>
      <c r="T32" s="19">
        <v>2.4348349068721982</v>
      </c>
      <c r="V32" s="19" t="s">
        <v>96</v>
      </c>
      <c r="W32" s="19">
        <v>12</v>
      </c>
      <c r="X32" s="19">
        <v>-2.6666666666666661</v>
      </c>
      <c r="Y32" s="19">
        <v>-1.6333333333333346</v>
      </c>
      <c r="Z32" s="19">
        <v>3.1022895236674723</v>
      </c>
      <c r="AA32" s="19">
        <v>3.7102906926599108</v>
      </c>
      <c r="AB32" s="19">
        <v>2.5939208234267359</v>
      </c>
    </row>
    <row r="33" spans="2:28" x14ac:dyDescent="0.25">
      <c r="C33" s="19">
        <v>14.2</v>
      </c>
      <c r="G33" s="19">
        <v>12.3</v>
      </c>
      <c r="O33" s="19">
        <v>12</v>
      </c>
      <c r="W33" s="19">
        <v>12.3</v>
      </c>
    </row>
    <row r="34" spans="2:28" x14ac:dyDescent="0.25">
      <c r="C34" s="19">
        <v>14.6</v>
      </c>
      <c r="G34" s="19">
        <v>12.2</v>
      </c>
      <c r="O34" s="19">
        <v>12.5</v>
      </c>
      <c r="W34" s="19">
        <v>11.9</v>
      </c>
    </row>
    <row r="35" spans="2:28" x14ac:dyDescent="0.25">
      <c r="B35" s="19" t="s">
        <v>4</v>
      </c>
      <c r="C35" s="19">
        <v>14.5</v>
      </c>
      <c r="G35" s="19">
        <v>12.333333333333334</v>
      </c>
      <c r="O35" s="19">
        <v>12.200000000000001</v>
      </c>
      <c r="W35" s="19">
        <v>12.066666666666668</v>
      </c>
    </row>
    <row r="36" spans="2:28" x14ac:dyDescent="0.25">
      <c r="B36" s="19" t="s">
        <v>87</v>
      </c>
      <c r="C36" s="19">
        <v>0.26457513110645914</v>
      </c>
      <c r="G36" s="19">
        <v>0.15275252316519491</v>
      </c>
      <c r="O36" s="19">
        <v>0.26457513110645914</v>
      </c>
      <c r="W36" s="19">
        <v>0.20816659994661355</v>
      </c>
    </row>
    <row r="37" spans="2:28" x14ac:dyDescent="0.25">
      <c r="B37" s="19" t="s">
        <v>88</v>
      </c>
      <c r="C37" s="19">
        <v>0.33665016461206887</v>
      </c>
      <c r="G37" s="19">
        <v>0.21602468994692847</v>
      </c>
      <c r="O37" s="19">
        <v>0.28284271247461928</v>
      </c>
      <c r="W37" s="19">
        <v>0.2581988897471616</v>
      </c>
    </row>
    <row r="38" spans="2:28" x14ac:dyDescent="0.25">
      <c r="B38" s="19" t="s">
        <v>97</v>
      </c>
      <c r="C38" s="19">
        <v>14.3</v>
      </c>
      <c r="D38" s="19">
        <v>-1.2333333333333325</v>
      </c>
      <c r="F38" s="19" t="s">
        <v>97</v>
      </c>
      <c r="G38" s="19">
        <v>12</v>
      </c>
      <c r="H38" s="19">
        <v>-3.4333333333333318</v>
      </c>
      <c r="I38" s="19">
        <v>-2.1999999999999993</v>
      </c>
      <c r="J38" s="19">
        <v>4.5947934199881377</v>
      </c>
      <c r="K38" s="19">
        <v>5.3369840138309641</v>
      </c>
      <c r="L38" s="19">
        <v>3.955815966031289</v>
      </c>
      <c r="N38" s="19" t="s">
        <v>97</v>
      </c>
      <c r="O38" s="19">
        <v>12.2</v>
      </c>
      <c r="P38" s="19">
        <v>-2.9000000000000021</v>
      </c>
      <c r="Q38" s="19">
        <v>-1.6666666666666696</v>
      </c>
      <c r="R38" s="19">
        <v>3.1748021039364054</v>
      </c>
      <c r="S38" s="19">
        <v>3.8624315857003331</v>
      </c>
      <c r="T38" s="19">
        <v>2.6095914388426489</v>
      </c>
      <c r="V38" s="19" t="s">
        <v>97</v>
      </c>
      <c r="W38" s="19">
        <v>11.9</v>
      </c>
      <c r="X38" s="19">
        <v>-2.7999999999999989</v>
      </c>
      <c r="Y38" s="19">
        <v>-1.5666666666666664</v>
      </c>
      <c r="Z38" s="19">
        <v>2.9621951045731278</v>
      </c>
      <c r="AA38" s="19">
        <v>3.4406743620251685</v>
      </c>
      <c r="AB38" s="19">
        <v>2.550255826125988</v>
      </c>
    </row>
    <row r="39" spans="2:28" x14ac:dyDescent="0.25">
      <c r="C39" s="19">
        <v>14.2</v>
      </c>
      <c r="G39" s="19">
        <v>12.3</v>
      </c>
      <c r="O39" s="19">
        <v>11.8</v>
      </c>
      <c r="W39" s="19">
        <v>11.8</v>
      </c>
    </row>
    <row r="40" spans="2:28" x14ac:dyDescent="0.25">
      <c r="C40" s="19">
        <v>14.4</v>
      </c>
      <c r="G40" s="19">
        <v>12.2</v>
      </c>
      <c r="O40" s="19">
        <v>11.7</v>
      </c>
      <c r="W40" s="19">
        <v>12.1</v>
      </c>
    </row>
    <row r="41" spans="2:28" x14ac:dyDescent="0.25">
      <c r="B41" s="19" t="s">
        <v>4</v>
      </c>
      <c r="C41" s="19">
        <v>14.299999999999999</v>
      </c>
      <c r="G41" s="19">
        <v>12.166666666666666</v>
      </c>
      <c r="O41" s="19">
        <v>11.9</v>
      </c>
      <c r="W41" s="19">
        <v>11.933333333333335</v>
      </c>
    </row>
    <row r="42" spans="2:28" x14ac:dyDescent="0.25">
      <c r="B42" s="19" t="s">
        <v>87</v>
      </c>
      <c r="C42" s="19">
        <v>0.10000000000000053</v>
      </c>
      <c r="G42" s="19">
        <v>0.15275252316519491</v>
      </c>
      <c r="O42" s="19">
        <v>0.26457513110645881</v>
      </c>
      <c r="W42" s="19">
        <v>0.15275252316519414</v>
      </c>
    </row>
    <row r="43" spans="2:28" x14ac:dyDescent="0.25">
      <c r="B43" s="19" t="s">
        <v>88</v>
      </c>
      <c r="C43" s="19">
        <v>0.23094010767584985</v>
      </c>
      <c r="G43" s="19">
        <v>0.21602468994692847</v>
      </c>
      <c r="O43" s="19">
        <v>0.28284271247461895</v>
      </c>
      <c r="W43" s="19">
        <v>0.21602468994692861</v>
      </c>
    </row>
    <row r="44" spans="2:28" x14ac:dyDescent="0.25">
      <c r="B44" s="19" t="s">
        <v>98</v>
      </c>
      <c r="C44" s="19">
        <v>15.2</v>
      </c>
      <c r="D44" s="19">
        <v>-0.1666666666666643</v>
      </c>
      <c r="F44" s="19" t="s">
        <v>98</v>
      </c>
      <c r="G44" s="19">
        <v>17.899999999999999</v>
      </c>
      <c r="H44" s="19">
        <v>2.8333333333333375</v>
      </c>
      <c r="I44" s="19">
        <v>3.0000000000000018</v>
      </c>
      <c r="J44" s="19">
        <v>-8.0000000000000089</v>
      </c>
      <c r="K44" s="19">
        <v>-6.1348546229819325</v>
      </c>
      <c r="L44" s="19">
        <v>-10.432195045054229</v>
      </c>
      <c r="N44" s="19" t="s">
        <v>98</v>
      </c>
      <c r="O44" s="19">
        <v>18.2</v>
      </c>
      <c r="P44" s="19">
        <v>3.0666666666666611</v>
      </c>
      <c r="Q44" s="19">
        <v>3.2333333333333254</v>
      </c>
      <c r="R44" s="19">
        <v>-9.4043832502688147</v>
      </c>
      <c r="S44" s="19">
        <v>-7.5259740137427693</v>
      </c>
      <c r="T44" s="19">
        <v>-11.751624993181855</v>
      </c>
      <c r="V44" s="19" t="s">
        <v>98</v>
      </c>
      <c r="W44" s="19">
        <v>17.7</v>
      </c>
      <c r="X44" s="19">
        <v>3.0333333333333314</v>
      </c>
      <c r="Y44" s="19">
        <v>3.1999999999999957</v>
      </c>
      <c r="Z44" s="19">
        <v>-9.1895868399762541</v>
      </c>
      <c r="AA44" s="19">
        <v>-7.6836995648049466</v>
      </c>
      <c r="AB44" s="19">
        <v>-10.990604926340383</v>
      </c>
    </row>
    <row r="45" spans="2:28" x14ac:dyDescent="0.25">
      <c r="C45" s="19">
        <v>15.3</v>
      </c>
      <c r="G45" s="19">
        <v>18.3</v>
      </c>
      <c r="O45" s="19">
        <v>17.600000000000001</v>
      </c>
      <c r="W45" s="19">
        <v>17.600000000000001</v>
      </c>
    </row>
    <row r="46" spans="2:28" x14ac:dyDescent="0.25">
      <c r="C46" s="19">
        <v>15.6</v>
      </c>
      <c r="G46" s="19">
        <v>18.600000000000001</v>
      </c>
      <c r="O46" s="19">
        <v>17.8</v>
      </c>
      <c r="W46" s="19">
        <v>18</v>
      </c>
    </row>
    <row r="47" spans="2:28" x14ac:dyDescent="0.25">
      <c r="B47" s="19" t="s">
        <v>4</v>
      </c>
      <c r="C47" s="19">
        <v>15.366666666666667</v>
      </c>
      <c r="G47" s="19">
        <v>18.266666666666669</v>
      </c>
      <c r="O47" s="19">
        <v>17.866666666666664</v>
      </c>
      <c r="W47" s="19">
        <v>17.766666666666666</v>
      </c>
    </row>
    <row r="48" spans="2:28" x14ac:dyDescent="0.25">
      <c r="B48" s="19" t="s">
        <v>87</v>
      </c>
      <c r="C48" s="19">
        <v>0.20816659994661324</v>
      </c>
      <c r="G48" s="19">
        <v>0.35118845842842605</v>
      </c>
      <c r="O48" s="19">
        <v>0.30550504633038827</v>
      </c>
      <c r="W48" s="19">
        <v>0.20816659994661282</v>
      </c>
    </row>
    <row r="49" spans="2:23" x14ac:dyDescent="0.25">
      <c r="B49" s="19" t="s">
        <v>88</v>
      </c>
      <c r="C49" s="19">
        <v>0.29439202887759436</v>
      </c>
      <c r="G49" s="19">
        <v>0.38297084310253632</v>
      </c>
      <c r="O49" s="19">
        <v>0.321455025366431</v>
      </c>
      <c r="W49" s="19">
        <v>0.25819888974716104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10"/>
  <sheetViews>
    <sheetView workbookViewId="0">
      <selection activeCell="L20" sqref="L20"/>
    </sheetView>
  </sheetViews>
  <sheetFormatPr defaultRowHeight="15" x14ac:dyDescent="0.25"/>
  <cols>
    <col min="1" max="1" width="11.7109375" customWidth="1"/>
  </cols>
  <sheetData>
    <row r="1" spans="1:18" x14ac:dyDescent="0.25">
      <c r="A1" t="s">
        <v>143</v>
      </c>
      <c r="B1" s="1"/>
      <c r="C1" s="1"/>
      <c r="D1" s="1"/>
      <c r="E1" s="1"/>
      <c r="F1" s="1"/>
      <c r="G1" s="1"/>
      <c r="H1" s="1"/>
      <c r="I1" s="1"/>
    </row>
    <row r="2" spans="1:18" x14ac:dyDescent="0.25">
      <c r="B2" s="1" t="s">
        <v>120</v>
      </c>
      <c r="C2" s="1" t="s">
        <v>21</v>
      </c>
      <c r="D2" s="1" t="s">
        <v>22</v>
      </c>
      <c r="E2" s="1" t="s">
        <v>144</v>
      </c>
      <c r="F2" s="1" t="s">
        <v>145</v>
      </c>
      <c r="G2" s="1" t="s">
        <v>146</v>
      </c>
      <c r="H2" s="1" t="s">
        <v>4</v>
      </c>
      <c r="I2" s="1" t="s">
        <v>5</v>
      </c>
      <c r="J2" s="36"/>
      <c r="K2" s="36"/>
      <c r="L2" s="36"/>
      <c r="M2" s="36"/>
      <c r="N2" s="36"/>
      <c r="O2" s="19"/>
      <c r="P2" s="19"/>
      <c r="Q2" s="19"/>
      <c r="R2" s="19"/>
    </row>
    <row r="3" spans="1:18" x14ac:dyDescent="0.25">
      <c r="A3" t="s">
        <v>104</v>
      </c>
      <c r="B3" s="4">
        <v>10002000</v>
      </c>
      <c r="C3" s="4">
        <v>9984000</v>
      </c>
      <c r="D3" s="4">
        <v>9992000</v>
      </c>
      <c r="E3" s="4">
        <v>9979000</v>
      </c>
      <c r="F3" s="4">
        <v>9991000</v>
      </c>
      <c r="G3" s="4">
        <v>10005000</v>
      </c>
      <c r="H3" s="1">
        <f>AVERAGE(B3:G3)</f>
        <v>9992166.666666666</v>
      </c>
      <c r="I3" s="1">
        <f>STDEV(B3:G3)</f>
        <v>10028.293307770105</v>
      </c>
      <c r="J3" s="36"/>
      <c r="K3" s="37"/>
      <c r="L3" s="36"/>
      <c r="M3" s="36"/>
      <c r="N3" s="36"/>
      <c r="O3" s="36"/>
      <c r="P3" s="36"/>
      <c r="Q3" s="37"/>
      <c r="R3" s="36"/>
    </row>
    <row r="4" spans="1:18" x14ac:dyDescent="0.25">
      <c r="A4" t="s">
        <v>128</v>
      </c>
      <c r="B4" s="4">
        <v>40002000</v>
      </c>
      <c r="C4" s="4">
        <v>40001000</v>
      </c>
      <c r="D4" s="4">
        <v>39975000</v>
      </c>
      <c r="E4" s="4">
        <v>40001000</v>
      </c>
      <c r="F4" s="4">
        <v>39978000</v>
      </c>
      <c r="G4" s="4">
        <v>39897000</v>
      </c>
      <c r="H4" s="1">
        <f>AVERAGE(B4:G4)</f>
        <v>39975666.666666664</v>
      </c>
      <c r="I4" s="1">
        <f>STDEV(B4:G4)</f>
        <v>40426.064199556531</v>
      </c>
      <c r="J4" s="36"/>
      <c r="K4" s="36"/>
      <c r="L4" s="36"/>
      <c r="M4" s="36"/>
      <c r="N4" s="19"/>
      <c r="O4" s="36"/>
      <c r="P4" s="19"/>
      <c r="Q4" s="19"/>
      <c r="R4" s="19"/>
    </row>
    <row r="5" spans="1:18" x14ac:dyDescent="0.25">
      <c r="A5" t="s">
        <v>141</v>
      </c>
      <c r="B5" s="4">
        <v>30004000</v>
      </c>
      <c r="C5" s="4">
        <v>29951000</v>
      </c>
      <c r="D5" s="4">
        <v>29876000</v>
      </c>
      <c r="E5" s="4">
        <v>30015000</v>
      </c>
      <c r="F5" s="4">
        <v>29978000</v>
      </c>
      <c r="G5" s="4">
        <v>29981000</v>
      </c>
      <c r="H5" s="1">
        <f>AVERAGE(B5:G5)</f>
        <v>29967500</v>
      </c>
      <c r="I5" s="1">
        <f>STDEV(B5:G5)</f>
        <v>50050.974016496424</v>
      </c>
      <c r="J5" s="36"/>
      <c r="K5" s="36"/>
      <c r="L5" s="36"/>
      <c r="M5" s="36"/>
      <c r="N5" s="19"/>
      <c r="O5" s="36"/>
      <c r="P5" s="19"/>
      <c r="Q5" s="19"/>
      <c r="R5" s="19"/>
    </row>
    <row r="6" spans="1:18" x14ac:dyDescent="0.25">
      <c r="A6" t="s">
        <v>142</v>
      </c>
      <c r="B6" s="4">
        <v>28074000</v>
      </c>
      <c r="C6" s="4">
        <v>27991000</v>
      </c>
      <c r="D6" s="4">
        <v>28081000</v>
      </c>
      <c r="E6" s="4">
        <v>27968000</v>
      </c>
      <c r="F6" s="4">
        <v>28112000</v>
      </c>
      <c r="G6" s="4">
        <v>27872000</v>
      </c>
      <c r="H6" s="1">
        <f>AVERAGE(B6:G6)</f>
        <v>28016333.333333332</v>
      </c>
      <c r="I6" s="1">
        <f>STDEV(B6:G6)</f>
        <v>89965.919473246453</v>
      </c>
      <c r="J6" s="36"/>
      <c r="K6" s="36"/>
      <c r="L6" s="36"/>
      <c r="M6" s="36"/>
      <c r="N6" s="19"/>
      <c r="O6" s="36"/>
      <c r="P6" s="19"/>
      <c r="Q6" s="19"/>
      <c r="R6" s="19"/>
    </row>
    <row r="7" spans="1:18" x14ac:dyDescent="0.25">
      <c r="J7" s="36"/>
      <c r="K7" s="36"/>
      <c r="L7" s="36"/>
      <c r="M7" s="36"/>
      <c r="N7" s="19"/>
      <c r="O7" s="36"/>
      <c r="P7" s="19"/>
      <c r="Q7" s="19"/>
      <c r="R7" s="19"/>
    </row>
    <row r="8" spans="1:18" x14ac:dyDescent="0.25">
      <c r="A8" s="38"/>
      <c r="B8" s="19"/>
      <c r="C8" s="36"/>
      <c r="D8" s="36"/>
      <c r="E8" s="36"/>
      <c r="F8" s="36"/>
      <c r="G8" s="36"/>
      <c r="H8" s="19"/>
      <c r="I8" s="19"/>
      <c r="J8" s="36"/>
      <c r="K8" s="36"/>
      <c r="L8" s="36"/>
      <c r="M8" s="36"/>
      <c r="N8" s="19"/>
      <c r="O8" s="36"/>
      <c r="P8" s="19"/>
      <c r="Q8" s="19"/>
      <c r="R8" s="19"/>
    </row>
    <row r="9" spans="1:18" x14ac:dyDescent="0.25">
      <c r="E9" s="36"/>
      <c r="F9" s="36"/>
      <c r="G9" s="36"/>
      <c r="H9" s="19"/>
      <c r="I9" s="19"/>
      <c r="J9" s="36"/>
      <c r="K9" s="36"/>
      <c r="L9" s="36"/>
      <c r="M9" s="36"/>
      <c r="N9" s="19"/>
      <c r="O9" s="36"/>
      <c r="P9" s="19"/>
      <c r="Q9" s="19"/>
      <c r="R9" s="19"/>
    </row>
    <row r="10" spans="1:18" x14ac:dyDescent="0.25">
      <c r="E10" s="36"/>
      <c r="F10" s="36"/>
      <c r="G10" s="36"/>
      <c r="H10" s="19"/>
      <c r="I10" s="19"/>
      <c r="J10" s="36"/>
      <c r="K10" s="36"/>
      <c r="L10" s="36"/>
      <c r="M10" s="36"/>
      <c r="N10" s="19"/>
      <c r="O10" s="36"/>
      <c r="P10" s="19"/>
      <c r="Q10" s="19"/>
      <c r="R10" s="19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"/>
  <sheetViews>
    <sheetView workbookViewId="0">
      <selection activeCell="M17" sqref="M17"/>
    </sheetView>
  </sheetViews>
  <sheetFormatPr defaultRowHeight="15" x14ac:dyDescent="0.25"/>
  <cols>
    <col min="1" max="16384" width="9.140625" style="19"/>
  </cols>
  <sheetData>
    <row r="1" spans="1:6" x14ac:dyDescent="0.25">
      <c r="A1" s="19" t="s">
        <v>147</v>
      </c>
    </row>
    <row r="2" spans="1:6" x14ac:dyDescent="0.25">
      <c r="B2" s="19" t="s">
        <v>120</v>
      </c>
      <c r="C2" s="19" t="s">
        <v>21</v>
      </c>
      <c r="D2" s="19" t="s">
        <v>22</v>
      </c>
      <c r="E2" s="19" t="s">
        <v>4</v>
      </c>
      <c r="F2" s="19" t="s">
        <v>5</v>
      </c>
    </row>
    <row r="3" spans="1:6" x14ac:dyDescent="0.25">
      <c r="A3" s="19" t="s">
        <v>128</v>
      </c>
      <c r="B3" s="19">
        <v>6.98</v>
      </c>
      <c r="C3" s="19">
        <v>7.23</v>
      </c>
      <c r="D3" s="19">
        <v>7.39</v>
      </c>
      <c r="E3" s="19">
        <f>AVERAGE(B3:D3)</f>
        <v>7.2</v>
      </c>
      <c r="F3" s="19">
        <f>STDEV(B3:D3)</f>
        <v>0.20663978319771789</v>
      </c>
    </row>
    <row r="4" spans="1:6" x14ac:dyDescent="0.25">
      <c r="A4" s="19" t="s">
        <v>148</v>
      </c>
      <c r="B4" s="19">
        <v>7.13</v>
      </c>
      <c r="C4" s="19">
        <v>6.76</v>
      </c>
      <c r="D4" s="19">
        <v>6.81</v>
      </c>
      <c r="E4" s="19">
        <f>AVERAGE(B4:D4)</f>
        <v>6.8999999999999995</v>
      </c>
      <c r="F4" s="19">
        <f>STDEV(B4:D4)</f>
        <v>0.20074859899884742</v>
      </c>
    </row>
    <row r="5" spans="1:6" x14ac:dyDescent="0.25">
      <c r="A5" s="19" t="s">
        <v>149</v>
      </c>
      <c r="B5" s="19">
        <v>8.15</v>
      </c>
      <c r="C5" s="19">
        <v>7.58</v>
      </c>
      <c r="D5" s="19">
        <v>8.57</v>
      </c>
      <c r="E5" s="19">
        <f>AVERAGE(B5:D5)</f>
        <v>8.1</v>
      </c>
      <c r="F5" s="19">
        <f>STDEV(B5:D5)</f>
        <v>0.49689032995219384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"/>
  <sheetViews>
    <sheetView workbookViewId="0">
      <selection activeCell="I29" sqref="I29"/>
    </sheetView>
  </sheetViews>
  <sheetFormatPr defaultRowHeight="15" x14ac:dyDescent="0.25"/>
  <cols>
    <col min="1" max="1" width="14.5703125" style="19" customWidth="1"/>
    <col min="2" max="6" width="9.140625" style="19"/>
    <col min="7" max="8" width="15.28515625" style="19" customWidth="1"/>
    <col min="9" max="16384" width="9.140625" style="19"/>
  </cols>
  <sheetData>
    <row r="1" spans="1:7" x14ac:dyDescent="0.25">
      <c r="A1" s="19" t="s">
        <v>151</v>
      </c>
      <c r="B1" s="19" t="s">
        <v>120</v>
      </c>
      <c r="C1" s="19" t="s">
        <v>21</v>
      </c>
      <c r="D1" s="19" t="s">
        <v>22</v>
      </c>
      <c r="E1" s="19" t="s">
        <v>144</v>
      </c>
      <c r="F1" s="19" t="s">
        <v>4</v>
      </c>
      <c r="G1" s="19" t="s">
        <v>5</v>
      </c>
    </row>
    <row r="2" spans="1:7" x14ac:dyDescent="0.25">
      <c r="A2" s="40" t="s">
        <v>152</v>
      </c>
      <c r="B2" s="19">
        <v>2.4266299999999998</v>
      </c>
      <c r="C2" s="19">
        <v>2.4267300000000001</v>
      </c>
      <c r="D2" s="19">
        <v>2.4422000000000001</v>
      </c>
      <c r="E2" s="19">
        <v>2.48306</v>
      </c>
      <c r="F2" s="19">
        <f>AVERAGE(B2:E2)</f>
        <v>2.444655</v>
      </c>
      <c r="G2" s="19">
        <f>STDEV(B2:E2)</f>
        <v>2.6628163661807442E-2</v>
      </c>
    </row>
    <row r="3" spans="1:7" x14ac:dyDescent="0.25">
      <c r="A3" s="40" t="s">
        <v>83</v>
      </c>
      <c r="B3" s="19">
        <v>2.64358</v>
      </c>
      <c r="C3" s="19">
        <v>2.71766</v>
      </c>
      <c r="D3" s="19">
        <v>2.7356600000000002</v>
      </c>
      <c r="E3" s="19">
        <v>2.7216100000000001</v>
      </c>
      <c r="F3" s="19">
        <f t="shared" ref="F3:F5" si="0">AVERAGE(B3:E3)</f>
        <v>2.7046275000000004</v>
      </c>
      <c r="G3" s="19">
        <f t="shared" ref="G3:G5" si="1">STDEV(B3:E3)</f>
        <v>4.1424890565134105E-2</v>
      </c>
    </row>
    <row r="4" spans="1:7" x14ac:dyDescent="0.25">
      <c r="A4" s="40" t="s">
        <v>105</v>
      </c>
      <c r="B4" s="19">
        <v>1.7289600000000001</v>
      </c>
      <c r="C4" s="19">
        <v>1.95546</v>
      </c>
      <c r="D4" s="19">
        <v>1.8868499999999999</v>
      </c>
      <c r="E4" s="19">
        <v>2.0326599999999999</v>
      </c>
      <c r="F4" s="19">
        <f t="shared" si="0"/>
        <v>1.9009825</v>
      </c>
      <c r="G4" s="19">
        <f t="shared" si="1"/>
        <v>0.12922619713123182</v>
      </c>
    </row>
    <row r="5" spans="1:7" x14ac:dyDescent="0.25">
      <c r="A5" s="40" t="s">
        <v>84</v>
      </c>
      <c r="B5" s="19">
        <v>0.25266</v>
      </c>
      <c r="C5" s="19">
        <v>0.24739</v>
      </c>
      <c r="D5" s="19">
        <v>0.21415999999999999</v>
      </c>
      <c r="E5" s="19">
        <v>0.25879999999999997</v>
      </c>
      <c r="F5" s="19">
        <f t="shared" si="0"/>
        <v>0.24325249999999998</v>
      </c>
      <c r="G5" s="19">
        <f t="shared" si="1"/>
        <v>1.9947583604704271E-2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9"/>
  <sheetViews>
    <sheetView workbookViewId="0">
      <selection activeCell="E33" sqref="E33"/>
    </sheetView>
  </sheetViews>
  <sheetFormatPr defaultColWidth="12.85546875" defaultRowHeight="15" x14ac:dyDescent="0.25"/>
  <cols>
    <col min="1" max="3" width="12.85546875" style="1"/>
    <col min="4" max="4" width="17.7109375" style="1" customWidth="1"/>
    <col min="5" max="6" width="12.85546875" style="1"/>
    <col min="7" max="7" width="20.28515625" style="1" customWidth="1"/>
    <col min="8" max="9" width="12.85546875" style="1"/>
    <col min="10" max="10" width="17" style="1" customWidth="1"/>
    <col min="11" max="16384" width="12.85546875" style="1"/>
  </cols>
  <sheetData>
    <row r="1" spans="1:11" x14ac:dyDescent="0.25">
      <c r="B1" s="39" t="s">
        <v>107</v>
      </c>
      <c r="C1" s="39" t="s">
        <v>108</v>
      </c>
      <c r="D1" s="1" t="s">
        <v>109</v>
      </c>
      <c r="E1" s="39" t="s">
        <v>110</v>
      </c>
      <c r="H1" s="39" t="s">
        <v>107</v>
      </c>
      <c r="I1" s="39" t="s">
        <v>108</v>
      </c>
      <c r="J1" s="1" t="s">
        <v>109</v>
      </c>
      <c r="K1" s="39" t="s">
        <v>110</v>
      </c>
    </row>
    <row r="2" spans="1:11" x14ac:dyDescent="0.25">
      <c r="A2" s="1" t="s">
        <v>104</v>
      </c>
      <c r="B2" s="1">
        <v>19.7</v>
      </c>
      <c r="C2" s="1">
        <v>0.34200000000000003</v>
      </c>
      <c r="D2" s="1">
        <v>125</v>
      </c>
      <c r="E2" s="1">
        <f t="shared" ref="E2:E7" si="0">D2*1000*10</f>
        <v>1250000</v>
      </c>
      <c r="G2" s="1" t="s">
        <v>105</v>
      </c>
      <c r="H2" s="1">
        <v>17.899999999999999</v>
      </c>
      <c r="I2" s="1">
        <v>0.34200000000000003</v>
      </c>
      <c r="J2" s="1">
        <v>108</v>
      </c>
      <c r="K2" s="1">
        <f>J2*1000*10</f>
        <v>1080000</v>
      </c>
    </row>
    <row r="3" spans="1:11" x14ac:dyDescent="0.25">
      <c r="A3" s="1" t="s">
        <v>104</v>
      </c>
      <c r="B3" s="1">
        <v>18.600000000000001</v>
      </c>
      <c r="C3" s="1">
        <v>0.38800000000000001</v>
      </c>
      <c r="D3" s="1">
        <v>107.67</v>
      </c>
      <c r="E3" s="1">
        <f t="shared" si="0"/>
        <v>1076700</v>
      </c>
      <c r="G3" s="1" t="s">
        <v>105</v>
      </c>
      <c r="H3" s="1">
        <v>20.2</v>
      </c>
      <c r="I3" s="1">
        <v>0.40100000000000002</v>
      </c>
      <c r="J3" s="1">
        <v>27.67</v>
      </c>
      <c r="K3" s="1">
        <f t="shared" ref="K3:K8" si="1">J3*1000*10</f>
        <v>276700</v>
      </c>
    </row>
    <row r="4" spans="1:11" x14ac:dyDescent="0.25">
      <c r="A4" s="1" t="s">
        <v>104</v>
      </c>
      <c r="B4" s="1">
        <v>17.399999999999999</v>
      </c>
      <c r="C4" s="1">
        <v>0.36699999999999999</v>
      </c>
      <c r="D4" s="1">
        <v>68.33</v>
      </c>
      <c r="E4" s="1">
        <f t="shared" si="0"/>
        <v>683300</v>
      </c>
      <c r="G4" s="1" t="s">
        <v>105</v>
      </c>
      <c r="H4" s="1">
        <v>19.2</v>
      </c>
      <c r="I4" s="1">
        <v>0.35699999999999998</v>
      </c>
      <c r="J4" s="1">
        <v>5.33</v>
      </c>
      <c r="K4" s="1">
        <f t="shared" si="1"/>
        <v>53300</v>
      </c>
    </row>
    <row r="5" spans="1:11" x14ac:dyDescent="0.25">
      <c r="A5" s="1" t="s">
        <v>104</v>
      </c>
      <c r="B5" s="1">
        <v>19.2</v>
      </c>
      <c r="C5" s="1">
        <v>0.40300000000000002</v>
      </c>
      <c r="D5" s="1">
        <v>45</v>
      </c>
      <c r="E5" s="1">
        <f t="shared" si="0"/>
        <v>450000</v>
      </c>
      <c r="G5" s="1" t="s">
        <v>105</v>
      </c>
      <c r="H5" s="1">
        <v>18.600000000000001</v>
      </c>
      <c r="I5" s="1">
        <v>0.38800000000000001</v>
      </c>
      <c r="J5" s="1">
        <v>49.33</v>
      </c>
      <c r="K5" s="1">
        <f t="shared" si="1"/>
        <v>493300</v>
      </c>
    </row>
    <row r="6" spans="1:11" x14ac:dyDescent="0.25">
      <c r="A6" s="1" t="s">
        <v>104</v>
      </c>
      <c r="B6" s="1">
        <v>20.100000000000001</v>
      </c>
      <c r="C6" s="1">
        <v>0.34300000000000003</v>
      </c>
      <c r="D6" s="1">
        <v>205.67</v>
      </c>
      <c r="E6" s="1">
        <f t="shared" si="0"/>
        <v>2056700</v>
      </c>
      <c r="G6" s="1" t="s">
        <v>105</v>
      </c>
      <c r="H6" s="1">
        <v>18.8</v>
      </c>
      <c r="I6" s="1">
        <v>0.34799999999999998</v>
      </c>
      <c r="J6" s="1">
        <v>67</v>
      </c>
      <c r="K6" s="1">
        <f t="shared" si="1"/>
        <v>670000</v>
      </c>
    </row>
    <row r="7" spans="1:11" x14ac:dyDescent="0.25">
      <c r="A7" s="1" t="s">
        <v>104</v>
      </c>
      <c r="B7" s="1">
        <v>18.7</v>
      </c>
      <c r="C7" s="1">
        <v>0.34799999999999998</v>
      </c>
      <c r="D7" s="1">
        <v>18.329999999999998</v>
      </c>
      <c r="E7" s="1">
        <f t="shared" si="0"/>
        <v>183300</v>
      </c>
      <c r="G7" s="1" t="s">
        <v>105</v>
      </c>
      <c r="H7" s="1">
        <v>17.3</v>
      </c>
      <c r="I7" s="1">
        <v>0.36899999999999999</v>
      </c>
      <c r="J7" s="1">
        <v>18.670000000000002</v>
      </c>
      <c r="K7" s="1">
        <f t="shared" si="1"/>
        <v>186700</v>
      </c>
    </row>
    <row r="8" spans="1:11" x14ac:dyDescent="0.25">
      <c r="A8" s="39" t="s">
        <v>112</v>
      </c>
      <c r="B8" s="39">
        <f>AVERAGE(B2:B7)</f>
        <v>18.95</v>
      </c>
      <c r="C8" s="39">
        <f>AVERAGE(C2:C7)</f>
        <v>0.36516666666666664</v>
      </c>
      <c r="D8" s="1" t="s">
        <v>112</v>
      </c>
      <c r="E8" s="39">
        <f>AVERAGE(E2:E7)</f>
        <v>950000</v>
      </c>
      <c r="G8" s="39" t="s">
        <v>112</v>
      </c>
      <c r="H8" s="1">
        <f>AVERAGE(H2:H7)</f>
        <v>18.666666666666668</v>
      </c>
      <c r="I8" s="1">
        <f>AVERAGE(I2:I7)</f>
        <v>0.36749999999999999</v>
      </c>
      <c r="J8" s="1">
        <f>AVERAGE(J2:J7)</f>
        <v>46.000000000000007</v>
      </c>
      <c r="K8" s="1">
        <f t="shared" si="1"/>
        <v>460000.00000000006</v>
      </c>
    </row>
    <row r="11" spans="1:11" x14ac:dyDescent="0.25">
      <c r="B11" s="1" t="s">
        <v>104</v>
      </c>
      <c r="C11" s="1" t="s">
        <v>105</v>
      </c>
    </row>
    <row r="12" spans="1:11" x14ac:dyDescent="0.25">
      <c r="B12" s="1">
        <v>1250000</v>
      </c>
      <c r="C12" s="1">
        <v>1080000</v>
      </c>
    </row>
    <row r="13" spans="1:11" x14ac:dyDescent="0.25">
      <c r="B13" s="1">
        <v>1076700</v>
      </c>
      <c r="C13" s="1">
        <v>276700</v>
      </c>
    </row>
    <row r="14" spans="1:11" x14ac:dyDescent="0.25">
      <c r="B14" s="1">
        <v>683300</v>
      </c>
      <c r="C14" s="1">
        <v>53300</v>
      </c>
    </row>
    <row r="15" spans="1:11" x14ac:dyDescent="0.25">
      <c r="B15" s="1">
        <v>450000</v>
      </c>
      <c r="C15" s="1">
        <v>493300</v>
      </c>
    </row>
    <row r="16" spans="1:11" x14ac:dyDescent="0.25">
      <c r="B16" s="1">
        <v>2056700</v>
      </c>
      <c r="C16" s="1">
        <v>670000</v>
      </c>
    </row>
    <row r="17" spans="1:3" x14ac:dyDescent="0.25">
      <c r="B17" s="1">
        <v>183300</v>
      </c>
      <c r="C17" s="1">
        <v>186700</v>
      </c>
    </row>
    <row r="18" spans="1:3" x14ac:dyDescent="0.25">
      <c r="A18" s="1" t="s">
        <v>4</v>
      </c>
      <c r="B18" s="39">
        <v>950000</v>
      </c>
      <c r="C18" s="39">
        <v>460000.00000000006</v>
      </c>
    </row>
    <row r="19" spans="1:3" x14ac:dyDescent="0.25">
      <c r="A19" s="1" t="s">
        <v>5</v>
      </c>
      <c r="B19" s="1">
        <f>STDEV(B12:B17)</f>
        <v>669297.47646319424</v>
      </c>
      <c r="C19" s="1">
        <f>STDEV(C12:C17)</f>
        <v>375048.14624258579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0"/>
  <sheetViews>
    <sheetView workbookViewId="0">
      <selection activeCell="O16" sqref="O16"/>
    </sheetView>
  </sheetViews>
  <sheetFormatPr defaultRowHeight="15" x14ac:dyDescent="0.25"/>
  <cols>
    <col min="3" max="3" width="10.140625" customWidth="1"/>
    <col min="4" max="4" width="10" customWidth="1"/>
    <col min="7" max="7" width="9.85546875" customWidth="1"/>
    <col min="8" max="8" width="10" customWidth="1"/>
  </cols>
  <sheetData>
    <row r="1" spans="1:8" x14ac:dyDescent="0.25">
      <c r="B1" s="33" t="s">
        <v>104</v>
      </c>
      <c r="C1" t="s">
        <v>83</v>
      </c>
      <c r="D1" t="s">
        <v>105</v>
      </c>
      <c r="F1" s="33" t="s">
        <v>104</v>
      </c>
      <c r="G1" t="s">
        <v>83</v>
      </c>
      <c r="H1" t="s">
        <v>105</v>
      </c>
    </row>
    <row r="2" spans="1:8" x14ac:dyDescent="0.25">
      <c r="A2" s="34" t="s">
        <v>82</v>
      </c>
      <c r="B2" s="14">
        <v>15.3</v>
      </c>
      <c r="C2" s="14">
        <v>15.4</v>
      </c>
      <c r="D2" s="14">
        <v>15.6</v>
      </c>
      <c r="E2" s="14"/>
      <c r="F2" s="14">
        <v>15.3</v>
      </c>
      <c r="G2" s="14">
        <v>15.4</v>
      </c>
      <c r="H2" s="14">
        <v>15.6</v>
      </c>
    </row>
    <row r="3" spans="1:8" x14ac:dyDescent="0.25">
      <c r="B3" s="14">
        <v>15.6</v>
      </c>
      <c r="C3" s="14">
        <v>15.2</v>
      </c>
      <c r="D3" s="14">
        <v>15.8</v>
      </c>
      <c r="E3" s="14"/>
      <c r="F3" s="14">
        <v>15.6</v>
      </c>
      <c r="G3" s="14">
        <v>15.2</v>
      </c>
      <c r="H3" s="14">
        <v>15.8</v>
      </c>
    </row>
    <row r="4" spans="1:8" x14ac:dyDescent="0.25">
      <c r="B4" s="14">
        <v>15.7</v>
      </c>
      <c r="C4" s="14">
        <v>15.7</v>
      </c>
      <c r="D4" s="14">
        <v>15.4</v>
      </c>
      <c r="E4" s="14"/>
      <c r="F4" s="14">
        <v>15.7</v>
      </c>
      <c r="G4" s="14">
        <v>15.7</v>
      </c>
      <c r="H4" s="14">
        <v>15.4</v>
      </c>
    </row>
    <row r="5" spans="1:8" x14ac:dyDescent="0.25">
      <c r="A5" s="18" t="s">
        <v>112</v>
      </c>
      <c r="B5" s="14">
        <f>AVERAGE(B2:B4)</f>
        <v>15.533333333333331</v>
      </c>
      <c r="C5" s="14">
        <f>AVERAGE(C2:C4)</f>
        <v>15.433333333333332</v>
      </c>
      <c r="D5" s="14">
        <f>AVERAGE(D2:D4)</f>
        <v>15.6</v>
      </c>
      <c r="E5" s="14"/>
      <c r="F5" s="14">
        <f>AVERAGE(F2:F4)</f>
        <v>15.533333333333331</v>
      </c>
      <c r="G5" s="14">
        <f>AVERAGE(G2:G4)</f>
        <v>15.433333333333332</v>
      </c>
      <c r="H5" s="14">
        <f>AVERAGE(H2:H4)</f>
        <v>15.6</v>
      </c>
    </row>
    <row r="6" spans="1:8" x14ac:dyDescent="0.25">
      <c r="A6" t="s">
        <v>134</v>
      </c>
      <c r="B6" s="14">
        <f>STDEV(B2:B4)</f>
        <v>0.20816659994661255</v>
      </c>
      <c r="C6" s="14">
        <f>STDEV(C2:C4)</f>
        <v>0.25166114784235827</v>
      </c>
      <c r="D6" s="14">
        <f>STDEV(D2:D4)</f>
        <v>0.20000000000000018</v>
      </c>
      <c r="E6" s="14"/>
      <c r="F6" s="14">
        <f>STDEV(F2:F4)</f>
        <v>0.20816659994661255</v>
      </c>
      <c r="G6" s="14">
        <f>STDEV(G2:G4)</f>
        <v>0.25166114784235827</v>
      </c>
      <c r="H6" s="14">
        <f>STDEV(H2:H4)</f>
        <v>0.20000000000000018</v>
      </c>
    </row>
    <row r="7" spans="1:8" x14ac:dyDescent="0.25">
      <c r="B7" s="14"/>
      <c r="C7" s="14"/>
      <c r="D7" s="14"/>
      <c r="E7" s="14"/>
      <c r="F7" s="14"/>
      <c r="G7" s="14"/>
      <c r="H7" s="14"/>
    </row>
    <row r="8" spans="1:8" x14ac:dyDescent="0.25">
      <c r="A8" s="13" t="s">
        <v>153</v>
      </c>
      <c r="B8" s="14">
        <v>20.399999999999999</v>
      </c>
      <c r="C8" s="14">
        <v>20.2</v>
      </c>
      <c r="D8" s="14">
        <v>18.5</v>
      </c>
      <c r="E8" s="35" t="s">
        <v>154</v>
      </c>
      <c r="F8" s="14">
        <v>20.399999999999999</v>
      </c>
      <c r="G8" s="14">
        <v>20.100000000000001</v>
      </c>
      <c r="H8" s="14">
        <v>18.2</v>
      </c>
    </row>
    <row r="9" spans="1:8" x14ac:dyDescent="0.25">
      <c r="B9" s="14">
        <v>20.3</v>
      </c>
      <c r="C9" s="14">
        <v>19.899999999999999</v>
      </c>
      <c r="D9" s="14">
        <v>18.7</v>
      </c>
      <c r="E9" s="14"/>
      <c r="F9" s="14">
        <v>20.5</v>
      </c>
      <c r="G9" s="14">
        <v>19.600000000000001</v>
      </c>
      <c r="H9" s="14">
        <v>18.2</v>
      </c>
    </row>
    <row r="10" spans="1:8" x14ac:dyDescent="0.25">
      <c r="B10" s="14">
        <v>20.100000000000001</v>
      </c>
      <c r="C10" s="14">
        <v>19.8</v>
      </c>
      <c r="D10" s="14">
        <v>18.8</v>
      </c>
      <c r="E10" s="14"/>
      <c r="F10" s="14">
        <v>20.3</v>
      </c>
      <c r="G10" s="14">
        <v>19.600000000000001</v>
      </c>
      <c r="H10" s="14">
        <v>18</v>
      </c>
    </row>
    <row r="11" spans="1:8" x14ac:dyDescent="0.25">
      <c r="A11" s="18" t="s">
        <v>112</v>
      </c>
      <c r="B11" s="14">
        <f>AVERAGE(B8:B10)</f>
        <v>20.266666666666669</v>
      </c>
      <c r="C11" s="14">
        <f>AVERAGE(C8:C10)</f>
        <v>19.966666666666665</v>
      </c>
      <c r="D11" s="14">
        <f>AVERAGE(D8:D10)</f>
        <v>18.666666666666668</v>
      </c>
      <c r="E11" s="14"/>
      <c r="F11" s="14">
        <f>AVERAGE(F8:F10)</f>
        <v>20.400000000000002</v>
      </c>
      <c r="G11" s="14">
        <f>AVERAGE(G8:G10)</f>
        <v>19.766666666666669</v>
      </c>
      <c r="H11" s="14">
        <f>AVERAGE(H8:H10)</f>
        <v>18.133333333333333</v>
      </c>
    </row>
    <row r="12" spans="1:8" x14ac:dyDescent="0.25">
      <c r="A12" t="s">
        <v>135</v>
      </c>
      <c r="B12" s="14">
        <f>STDEV(B8:B10)</f>
        <v>0.15275252316519336</v>
      </c>
      <c r="C12" s="14">
        <f>STDEV(C8:C10)</f>
        <v>0.20816659994661282</v>
      </c>
      <c r="D12" s="14">
        <f>STDEV(D8:D10)</f>
        <v>0.15275252316519491</v>
      </c>
      <c r="E12" s="14"/>
      <c r="F12" s="14">
        <f>STDEV(F8:F10)</f>
        <v>9.9999999999999645E-2</v>
      </c>
      <c r="G12" s="14">
        <f>STDEV(G8:G10)</f>
        <v>0.28867513459481292</v>
      </c>
      <c r="H12" s="14">
        <f>STDEV(H8:H10)</f>
        <v>0.11547005383792475</v>
      </c>
    </row>
    <row r="13" spans="1:8" x14ac:dyDescent="0.25">
      <c r="A13" t="s">
        <v>88</v>
      </c>
      <c r="B13" s="14">
        <f>SQRT(B6*B6+B12*B12)</f>
        <v>0.25819888974715977</v>
      </c>
      <c r="C13" s="14">
        <f t="shared" ref="C13:D13" si="0">SQRT(C6*C6+C12*C12)</f>
        <v>0.3265986323710901</v>
      </c>
      <c r="D13" s="14">
        <f t="shared" si="0"/>
        <v>0.2516611478423586</v>
      </c>
      <c r="E13" s="14"/>
      <c r="F13" s="14">
        <f>SQRT(F6*F6+F12*F12)</f>
        <v>0.23094010767584949</v>
      </c>
      <c r="G13" s="14">
        <f t="shared" ref="G13:H13" si="1">SQRT(G6*G6+G12*G12)</f>
        <v>0.38297084310253526</v>
      </c>
      <c r="H13" s="14">
        <f t="shared" si="1"/>
        <v>0.23094010767585024</v>
      </c>
    </row>
    <row r="14" spans="1:8" x14ac:dyDescent="0.25">
      <c r="A14" t="s">
        <v>77</v>
      </c>
      <c r="B14" s="14">
        <f>B11-B5</f>
        <v>4.7333333333333378</v>
      </c>
      <c r="C14" s="14">
        <f t="shared" ref="C14:D14" si="2">C11-C5</f>
        <v>4.5333333333333332</v>
      </c>
      <c r="D14" s="14">
        <f t="shared" si="2"/>
        <v>3.0666666666666682</v>
      </c>
      <c r="E14" s="14"/>
      <c r="F14" s="14">
        <f>F11-F5</f>
        <v>4.8666666666666707</v>
      </c>
      <c r="G14" s="14">
        <f t="shared" ref="G14:H14" si="3">G11-G5</f>
        <v>4.3333333333333375</v>
      </c>
      <c r="H14" s="14">
        <f t="shared" si="3"/>
        <v>2.5333333333333332</v>
      </c>
    </row>
    <row r="15" spans="1:8" x14ac:dyDescent="0.25">
      <c r="A15" t="s">
        <v>78</v>
      </c>
      <c r="B15" s="14"/>
      <c r="C15" s="14">
        <f>C14-$B14</f>
        <v>-0.20000000000000462</v>
      </c>
      <c r="D15" s="14">
        <f>D14-$B14</f>
        <v>-1.6666666666666696</v>
      </c>
      <c r="E15" s="14"/>
      <c r="F15" s="14"/>
      <c r="G15" s="14">
        <f>G14-$B14</f>
        <v>-0.40000000000000036</v>
      </c>
      <c r="H15" s="14">
        <f>H14-$B14</f>
        <v>-2.2000000000000046</v>
      </c>
    </row>
    <row r="16" spans="1:8" x14ac:dyDescent="0.25">
      <c r="A16" s="15" t="s">
        <v>79</v>
      </c>
      <c r="B16" s="14"/>
      <c r="C16" s="14">
        <f>POWER(2,-C15)</f>
        <v>1.1486983549970387</v>
      </c>
      <c r="D16" s="14">
        <f t="shared" ref="D16" si="4">POWER(2,-D15)</f>
        <v>3.1748021039364054</v>
      </c>
      <c r="E16" s="14"/>
      <c r="F16" s="14"/>
      <c r="G16" s="14">
        <f>POWER(2,-G15)</f>
        <v>1.3195079107728946</v>
      </c>
      <c r="H16" s="14">
        <f t="shared" ref="H16" si="5">POWER(2,-H15)</f>
        <v>4.5947934199881546</v>
      </c>
    </row>
    <row r="17" spans="1:8" x14ac:dyDescent="0.25">
      <c r="A17" s="15" t="s">
        <v>80</v>
      </c>
      <c r="B17" s="14"/>
      <c r="C17" s="14">
        <f>POWER(2,-(C15-C13))</f>
        <v>1.4405289280834628</v>
      </c>
      <c r="D17" s="14">
        <f t="shared" ref="D17" si="6">POWER(2,-(D15-D13))</f>
        <v>3.7798469372349519</v>
      </c>
      <c r="E17" s="14"/>
      <c r="F17" s="14"/>
      <c r="G17" s="14">
        <f>POWER(2,-(G15-G13))</f>
        <v>1.7206704860843529</v>
      </c>
      <c r="H17" s="14">
        <f t="shared" ref="H17" si="7">POWER(2,-(H15-H13))</f>
        <v>5.3924470591993368</v>
      </c>
    </row>
    <row r="18" spans="1:8" x14ac:dyDescent="0.25">
      <c r="A18" s="15" t="s">
        <v>81</v>
      </c>
      <c r="B18" s="14"/>
      <c r="C18" s="14">
        <f>POWER(2,-(C15+C13))</f>
        <v>0.91598848523537024</v>
      </c>
      <c r="D18" s="14">
        <f t="shared" ref="D18" si="8">POWER(2,-(D15+D13))</f>
        <v>2.6666075548901258</v>
      </c>
      <c r="E18" s="14"/>
      <c r="F18" s="14"/>
      <c r="G18" s="14">
        <f>POWER(2,-(G15+G13))</f>
        <v>1.0118736508082899</v>
      </c>
      <c r="H18" s="14">
        <f t="shared" ref="H18" si="9">POWER(2,-(H15+H13))</f>
        <v>3.9151291316527357</v>
      </c>
    </row>
    <row r="19" spans="1:8" x14ac:dyDescent="0.25">
      <c r="C19" s="14">
        <f>ABS(C17-C16)</f>
        <v>0.29183057308642413</v>
      </c>
      <c r="D19" s="14">
        <f t="shared" ref="D19" si="10">ABS(D17-D16)</f>
        <v>0.60504483329854652</v>
      </c>
      <c r="E19" s="14"/>
      <c r="G19" s="14">
        <f>ABS(G17-G16)</f>
        <v>0.40116257531145827</v>
      </c>
      <c r="H19" s="14">
        <f t="shared" ref="H19" si="11">ABS(H17-H16)</f>
        <v>0.79765363921118215</v>
      </c>
    </row>
    <row r="20" spans="1:8" x14ac:dyDescent="0.25">
      <c r="C20" s="14">
        <f>ABS(C18-C16)</f>
        <v>0.23270986976166841</v>
      </c>
      <c r="D20" s="14">
        <f t="shared" ref="D20" si="12">ABS(D18-D16)</f>
        <v>0.50819454904627959</v>
      </c>
      <c r="E20" s="14"/>
      <c r="G20" s="14">
        <f>ABS(G18-G16)</f>
        <v>0.30763425996460469</v>
      </c>
      <c r="H20" s="14">
        <f t="shared" ref="H20" si="13">ABS(H18-H16)</f>
        <v>0.67966428833541892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28"/>
  <sheetViews>
    <sheetView topLeftCell="A13" workbookViewId="0">
      <selection activeCell="A21" sqref="A21:XFD28"/>
    </sheetView>
  </sheetViews>
  <sheetFormatPr defaultRowHeight="15" x14ac:dyDescent="0.25"/>
  <sheetData>
    <row r="1" spans="1:39" x14ac:dyDescent="0.25">
      <c r="A1" t="s">
        <v>119</v>
      </c>
    </row>
    <row r="2" spans="1:39" x14ac:dyDescent="0.25">
      <c r="A2" t="s">
        <v>155</v>
      </c>
      <c r="B2">
        <v>0</v>
      </c>
      <c r="C2">
        <v>1</v>
      </c>
      <c r="D2">
        <v>2</v>
      </c>
      <c r="E2">
        <v>3</v>
      </c>
      <c r="F2">
        <v>5</v>
      </c>
      <c r="G2">
        <v>10</v>
      </c>
      <c r="H2">
        <v>20</v>
      </c>
      <c r="I2" t="s">
        <v>156</v>
      </c>
      <c r="K2" t="s">
        <v>157</v>
      </c>
      <c r="L2">
        <v>0</v>
      </c>
      <c r="M2">
        <v>1</v>
      </c>
      <c r="N2">
        <v>2</v>
      </c>
      <c r="O2">
        <v>3</v>
      </c>
      <c r="P2">
        <v>5</v>
      </c>
      <c r="Q2">
        <v>10</v>
      </c>
      <c r="R2">
        <v>20</v>
      </c>
      <c r="S2" t="s">
        <v>156</v>
      </c>
      <c r="U2" t="s">
        <v>158</v>
      </c>
      <c r="V2">
        <v>0</v>
      </c>
      <c r="W2">
        <v>1</v>
      </c>
      <c r="X2">
        <v>2</v>
      </c>
      <c r="Y2">
        <v>3</v>
      </c>
      <c r="Z2">
        <v>5</v>
      </c>
      <c r="AA2">
        <v>10</v>
      </c>
      <c r="AB2">
        <v>20</v>
      </c>
      <c r="AC2" t="s">
        <v>156</v>
      </c>
      <c r="AE2" t="s">
        <v>159</v>
      </c>
      <c r="AF2">
        <v>0</v>
      </c>
      <c r="AG2">
        <v>1</v>
      </c>
      <c r="AH2">
        <v>2</v>
      </c>
      <c r="AI2">
        <v>3</v>
      </c>
      <c r="AJ2">
        <v>5</v>
      </c>
      <c r="AK2">
        <v>10</v>
      </c>
      <c r="AL2">
        <v>20</v>
      </c>
      <c r="AM2" t="s">
        <v>156</v>
      </c>
    </row>
    <row r="3" spans="1:39" x14ac:dyDescent="0.25">
      <c r="A3" t="s">
        <v>104</v>
      </c>
      <c r="B3">
        <v>100</v>
      </c>
      <c r="C3">
        <v>96</v>
      </c>
      <c r="D3">
        <v>48</v>
      </c>
      <c r="E3">
        <v>37.5</v>
      </c>
      <c r="F3">
        <v>11</v>
      </c>
      <c r="G3">
        <v>3</v>
      </c>
      <c r="H3">
        <v>1</v>
      </c>
      <c r="K3" t="s">
        <v>104</v>
      </c>
      <c r="L3">
        <v>100</v>
      </c>
      <c r="M3">
        <v>98</v>
      </c>
      <c r="N3">
        <v>42</v>
      </c>
      <c r="O3">
        <v>31</v>
      </c>
      <c r="P3">
        <v>6</v>
      </c>
      <c r="Q3">
        <v>2</v>
      </c>
      <c r="R3">
        <v>0</v>
      </c>
      <c r="U3" t="s">
        <v>104</v>
      </c>
      <c r="V3">
        <v>100</v>
      </c>
      <c r="W3">
        <v>93</v>
      </c>
      <c r="X3">
        <v>28</v>
      </c>
      <c r="Y3">
        <v>13</v>
      </c>
      <c r="Z3">
        <v>6</v>
      </c>
      <c r="AA3">
        <v>0</v>
      </c>
      <c r="AB3">
        <v>0</v>
      </c>
      <c r="AE3" t="s">
        <v>104</v>
      </c>
      <c r="AF3">
        <v>100</v>
      </c>
      <c r="AG3">
        <v>96</v>
      </c>
      <c r="AH3">
        <v>35</v>
      </c>
      <c r="AI3">
        <v>25</v>
      </c>
      <c r="AJ3">
        <v>5</v>
      </c>
      <c r="AK3">
        <v>1</v>
      </c>
      <c r="AL3">
        <v>0</v>
      </c>
    </row>
    <row r="4" spans="1:39" x14ac:dyDescent="0.25">
      <c r="A4" t="s">
        <v>123</v>
      </c>
      <c r="B4">
        <v>100</v>
      </c>
      <c r="C4">
        <v>98</v>
      </c>
      <c r="D4">
        <v>64</v>
      </c>
      <c r="E4">
        <v>58</v>
      </c>
      <c r="F4">
        <v>19</v>
      </c>
      <c r="G4">
        <v>12.1</v>
      </c>
      <c r="H4">
        <v>3</v>
      </c>
      <c r="K4" t="s">
        <v>123</v>
      </c>
      <c r="L4">
        <v>100</v>
      </c>
      <c r="M4">
        <v>94</v>
      </c>
      <c r="N4">
        <v>73</v>
      </c>
      <c r="O4">
        <v>52</v>
      </c>
      <c r="P4">
        <v>28</v>
      </c>
      <c r="Q4">
        <v>18</v>
      </c>
      <c r="R4">
        <v>4</v>
      </c>
      <c r="U4" t="s">
        <v>123</v>
      </c>
      <c r="V4">
        <v>100</v>
      </c>
      <c r="W4">
        <v>95</v>
      </c>
      <c r="X4">
        <v>68</v>
      </c>
      <c r="Y4">
        <v>55</v>
      </c>
      <c r="Z4">
        <v>43</v>
      </c>
      <c r="AA4">
        <v>25</v>
      </c>
      <c r="AB4">
        <v>5</v>
      </c>
      <c r="AE4" t="s">
        <v>123</v>
      </c>
      <c r="AF4">
        <v>100</v>
      </c>
      <c r="AG4">
        <v>98</v>
      </c>
      <c r="AH4">
        <v>40</v>
      </c>
      <c r="AI4">
        <v>30</v>
      </c>
      <c r="AJ4">
        <v>10</v>
      </c>
      <c r="AK4">
        <v>1</v>
      </c>
      <c r="AL4">
        <v>0</v>
      </c>
    </row>
    <row r="5" spans="1:39" x14ac:dyDescent="0.25">
      <c r="A5" t="s">
        <v>124</v>
      </c>
      <c r="B5">
        <v>100</v>
      </c>
      <c r="C5">
        <v>98</v>
      </c>
      <c r="D5">
        <v>45</v>
      </c>
      <c r="E5">
        <v>30</v>
      </c>
      <c r="F5">
        <v>5</v>
      </c>
      <c r="G5">
        <v>0</v>
      </c>
      <c r="H5">
        <v>0</v>
      </c>
      <c r="K5" t="s">
        <v>124</v>
      </c>
      <c r="L5">
        <v>100</v>
      </c>
      <c r="M5">
        <v>97</v>
      </c>
      <c r="N5">
        <v>28</v>
      </c>
      <c r="O5">
        <v>17</v>
      </c>
      <c r="P5">
        <v>8</v>
      </c>
      <c r="Q5">
        <v>0</v>
      </c>
      <c r="R5">
        <v>0</v>
      </c>
      <c r="U5" t="s">
        <v>124</v>
      </c>
      <c r="V5">
        <v>100</v>
      </c>
      <c r="W5">
        <v>94</v>
      </c>
      <c r="X5">
        <v>31</v>
      </c>
      <c r="Y5">
        <v>22</v>
      </c>
      <c r="Z5">
        <v>7</v>
      </c>
      <c r="AA5">
        <v>0</v>
      </c>
      <c r="AB5">
        <v>0</v>
      </c>
      <c r="AE5" t="s">
        <v>124</v>
      </c>
      <c r="AF5">
        <v>100</v>
      </c>
      <c r="AG5">
        <v>92</v>
      </c>
      <c r="AH5">
        <v>40</v>
      </c>
      <c r="AI5">
        <v>20</v>
      </c>
      <c r="AJ5">
        <v>5</v>
      </c>
      <c r="AK5">
        <v>1</v>
      </c>
      <c r="AL5">
        <v>0</v>
      </c>
    </row>
    <row r="6" spans="1:39" x14ac:dyDescent="0.25">
      <c r="A6" t="s">
        <v>125</v>
      </c>
      <c r="B6">
        <v>100</v>
      </c>
      <c r="C6">
        <v>100</v>
      </c>
      <c r="D6">
        <v>40</v>
      </c>
      <c r="E6">
        <v>25</v>
      </c>
      <c r="F6">
        <v>5</v>
      </c>
      <c r="G6">
        <v>0</v>
      </c>
      <c r="H6">
        <v>0</v>
      </c>
      <c r="K6" t="s">
        <v>125</v>
      </c>
      <c r="L6">
        <v>100</v>
      </c>
      <c r="M6">
        <v>96</v>
      </c>
      <c r="N6">
        <v>30</v>
      </c>
      <c r="O6">
        <v>22</v>
      </c>
      <c r="P6">
        <v>5</v>
      </c>
      <c r="Q6">
        <v>0</v>
      </c>
      <c r="R6">
        <v>0</v>
      </c>
      <c r="U6" t="s">
        <v>125</v>
      </c>
      <c r="V6">
        <v>100</v>
      </c>
      <c r="W6">
        <v>94</v>
      </c>
      <c r="X6">
        <v>35</v>
      </c>
      <c r="Y6">
        <v>13</v>
      </c>
      <c r="Z6">
        <v>6</v>
      </c>
      <c r="AA6">
        <v>1</v>
      </c>
      <c r="AB6">
        <v>0</v>
      </c>
      <c r="AE6" t="s">
        <v>125</v>
      </c>
      <c r="AF6">
        <v>100</v>
      </c>
      <c r="AG6">
        <v>95</v>
      </c>
      <c r="AH6">
        <v>50</v>
      </c>
      <c r="AI6">
        <v>25</v>
      </c>
      <c r="AJ6">
        <v>10</v>
      </c>
      <c r="AK6">
        <v>1</v>
      </c>
      <c r="AL6">
        <v>0</v>
      </c>
    </row>
    <row r="8" spans="1:39" x14ac:dyDescent="0.25">
      <c r="A8" t="s">
        <v>160</v>
      </c>
      <c r="B8">
        <v>0</v>
      </c>
      <c r="C8">
        <v>1</v>
      </c>
      <c r="D8">
        <v>2</v>
      </c>
      <c r="E8">
        <v>3</v>
      </c>
      <c r="F8">
        <v>5</v>
      </c>
      <c r="G8">
        <v>10</v>
      </c>
      <c r="H8">
        <v>20</v>
      </c>
      <c r="I8" t="s">
        <v>156</v>
      </c>
      <c r="K8" t="s">
        <v>161</v>
      </c>
      <c r="L8">
        <v>0</v>
      </c>
      <c r="M8">
        <v>1</v>
      </c>
      <c r="N8">
        <v>2</v>
      </c>
      <c r="O8">
        <v>3</v>
      </c>
      <c r="P8">
        <v>5</v>
      </c>
      <c r="Q8">
        <v>10</v>
      </c>
      <c r="R8">
        <v>20</v>
      </c>
      <c r="S8" t="s">
        <v>156</v>
      </c>
      <c r="U8" t="s">
        <v>162</v>
      </c>
      <c r="V8">
        <v>0</v>
      </c>
      <c r="W8">
        <v>1</v>
      </c>
      <c r="X8">
        <v>2</v>
      </c>
      <c r="Y8">
        <v>3</v>
      </c>
      <c r="Z8">
        <v>5</v>
      </c>
      <c r="AA8">
        <v>10</v>
      </c>
      <c r="AB8">
        <v>20</v>
      </c>
      <c r="AC8" t="s">
        <v>156</v>
      </c>
      <c r="AE8" t="s">
        <v>163</v>
      </c>
      <c r="AF8">
        <v>0</v>
      </c>
      <c r="AG8">
        <v>1</v>
      </c>
      <c r="AH8">
        <v>2</v>
      </c>
      <c r="AI8">
        <v>3</v>
      </c>
      <c r="AJ8">
        <v>5</v>
      </c>
      <c r="AK8">
        <v>10</v>
      </c>
      <c r="AL8">
        <v>20</v>
      </c>
      <c r="AM8" t="s">
        <v>156</v>
      </c>
    </row>
    <row r="9" spans="1:39" x14ac:dyDescent="0.25">
      <c r="A9" t="s">
        <v>104</v>
      </c>
      <c r="B9">
        <v>100</v>
      </c>
      <c r="C9">
        <v>98</v>
      </c>
      <c r="D9">
        <v>54</v>
      </c>
      <c r="E9">
        <v>38</v>
      </c>
      <c r="F9">
        <v>15</v>
      </c>
      <c r="G9">
        <v>3</v>
      </c>
      <c r="H9">
        <v>2</v>
      </c>
      <c r="K9" t="s">
        <v>104</v>
      </c>
      <c r="L9">
        <v>100</v>
      </c>
      <c r="M9">
        <v>98</v>
      </c>
      <c r="N9">
        <v>45</v>
      </c>
      <c r="O9">
        <v>33</v>
      </c>
      <c r="P9">
        <v>8</v>
      </c>
      <c r="Q9">
        <v>2</v>
      </c>
      <c r="R9">
        <v>0</v>
      </c>
      <c r="U9" t="s">
        <v>104</v>
      </c>
      <c r="V9">
        <v>100</v>
      </c>
      <c r="W9">
        <v>98</v>
      </c>
      <c r="X9">
        <v>28</v>
      </c>
      <c r="Y9">
        <v>12</v>
      </c>
      <c r="Z9">
        <v>3</v>
      </c>
      <c r="AA9">
        <v>3</v>
      </c>
      <c r="AB9">
        <v>0</v>
      </c>
      <c r="AE9" t="s">
        <v>104</v>
      </c>
      <c r="AF9">
        <v>100</v>
      </c>
      <c r="AG9">
        <v>94</v>
      </c>
      <c r="AH9">
        <v>28</v>
      </c>
      <c r="AI9">
        <v>18</v>
      </c>
      <c r="AJ9">
        <v>8</v>
      </c>
      <c r="AK9">
        <v>3</v>
      </c>
      <c r="AL9">
        <v>0</v>
      </c>
    </row>
    <row r="10" spans="1:39" x14ac:dyDescent="0.25">
      <c r="A10" t="s">
        <v>123</v>
      </c>
      <c r="B10">
        <v>100</v>
      </c>
      <c r="C10">
        <v>94</v>
      </c>
      <c r="D10">
        <v>70.3</v>
      </c>
      <c r="E10">
        <v>59.6</v>
      </c>
      <c r="F10">
        <v>25.5</v>
      </c>
      <c r="G10">
        <v>15.2</v>
      </c>
      <c r="H10">
        <v>5</v>
      </c>
      <c r="K10" t="s">
        <v>123</v>
      </c>
      <c r="L10">
        <v>100</v>
      </c>
      <c r="M10">
        <v>95</v>
      </c>
      <c r="N10">
        <v>70.3</v>
      </c>
      <c r="O10">
        <v>60.7</v>
      </c>
      <c r="P10">
        <v>35</v>
      </c>
      <c r="Q10">
        <v>35.5</v>
      </c>
      <c r="R10">
        <v>4</v>
      </c>
      <c r="U10" t="s">
        <v>123</v>
      </c>
      <c r="V10">
        <v>100</v>
      </c>
      <c r="W10">
        <v>97</v>
      </c>
      <c r="X10">
        <v>75</v>
      </c>
      <c r="Y10">
        <v>53</v>
      </c>
      <c r="Z10">
        <v>35</v>
      </c>
      <c r="AA10">
        <v>15</v>
      </c>
      <c r="AB10">
        <v>1</v>
      </c>
      <c r="AE10" t="s">
        <v>123</v>
      </c>
      <c r="AF10">
        <v>100</v>
      </c>
      <c r="AG10">
        <v>99</v>
      </c>
      <c r="AH10">
        <v>42</v>
      </c>
      <c r="AI10">
        <v>27</v>
      </c>
      <c r="AJ10">
        <v>12</v>
      </c>
      <c r="AK10">
        <v>1</v>
      </c>
      <c r="AL10">
        <v>0</v>
      </c>
    </row>
    <row r="11" spans="1:39" x14ac:dyDescent="0.25">
      <c r="A11" t="s">
        <v>124</v>
      </c>
      <c r="B11">
        <v>100</v>
      </c>
      <c r="C11">
        <v>97</v>
      </c>
      <c r="D11">
        <v>53.8</v>
      </c>
      <c r="E11">
        <v>35</v>
      </c>
      <c r="F11">
        <v>7.3</v>
      </c>
      <c r="G11">
        <v>2</v>
      </c>
      <c r="H11">
        <v>0</v>
      </c>
      <c r="K11" t="s">
        <v>124</v>
      </c>
      <c r="L11">
        <v>100</v>
      </c>
      <c r="M11">
        <v>95</v>
      </c>
      <c r="N11">
        <v>32</v>
      </c>
      <c r="O11">
        <v>13.7</v>
      </c>
      <c r="P11">
        <v>8</v>
      </c>
      <c r="Q11">
        <v>1</v>
      </c>
      <c r="R11">
        <v>0</v>
      </c>
      <c r="U11" t="s">
        <v>124</v>
      </c>
      <c r="V11">
        <v>100</v>
      </c>
      <c r="W11">
        <v>97</v>
      </c>
      <c r="X11">
        <v>45</v>
      </c>
      <c r="Y11">
        <v>25</v>
      </c>
      <c r="Z11">
        <v>7</v>
      </c>
      <c r="AA11">
        <v>3</v>
      </c>
      <c r="AB11">
        <v>0</v>
      </c>
      <c r="AE11" t="s">
        <v>124</v>
      </c>
      <c r="AF11">
        <v>100</v>
      </c>
      <c r="AG11">
        <v>97</v>
      </c>
      <c r="AH11">
        <v>43</v>
      </c>
      <c r="AI11">
        <v>22</v>
      </c>
      <c r="AJ11">
        <v>3</v>
      </c>
      <c r="AK11">
        <v>1</v>
      </c>
      <c r="AL11">
        <v>0</v>
      </c>
    </row>
    <row r="12" spans="1:39" x14ac:dyDescent="0.25">
      <c r="A12" t="s">
        <v>125</v>
      </c>
      <c r="B12">
        <v>100</v>
      </c>
      <c r="C12">
        <v>99</v>
      </c>
      <c r="D12">
        <v>35.799999999999997</v>
      </c>
      <c r="E12">
        <v>22.6</v>
      </c>
      <c r="F12">
        <v>6.4</v>
      </c>
      <c r="G12">
        <v>2</v>
      </c>
      <c r="H12">
        <v>0</v>
      </c>
      <c r="K12" t="s">
        <v>125</v>
      </c>
      <c r="L12">
        <v>100</v>
      </c>
      <c r="M12">
        <v>94</v>
      </c>
      <c r="N12">
        <v>30.5</v>
      </c>
      <c r="O12">
        <v>20</v>
      </c>
      <c r="P12">
        <v>6</v>
      </c>
      <c r="Q12">
        <v>0</v>
      </c>
      <c r="R12">
        <v>0</v>
      </c>
      <c r="U12" t="s">
        <v>125</v>
      </c>
      <c r="V12">
        <v>100</v>
      </c>
      <c r="W12">
        <v>92</v>
      </c>
      <c r="X12">
        <v>37</v>
      </c>
      <c r="Y12">
        <v>12</v>
      </c>
      <c r="Z12">
        <v>7</v>
      </c>
      <c r="AA12">
        <v>2</v>
      </c>
      <c r="AB12">
        <v>0</v>
      </c>
      <c r="AE12" t="s">
        <v>125</v>
      </c>
      <c r="AF12">
        <v>100</v>
      </c>
      <c r="AG12">
        <v>95</v>
      </c>
      <c r="AH12">
        <v>52</v>
      </c>
      <c r="AI12">
        <v>33</v>
      </c>
      <c r="AJ12">
        <v>15</v>
      </c>
      <c r="AK12">
        <v>2</v>
      </c>
      <c r="AL12">
        <v>0</v>
      </c>
    </row>
    <row r="14" spans="1:39" x14ac:dyDescent="0.25">
      <c r="A14" t="s">
        <v>164</v>
      </c>
      <c r="B14">
        <v>0</v>
      </c>
      <c r="C14">
        <v>1</v>
      </c>
      <c r="D14">
        <v>2</v>
      </c>
      <c r="E14">
        <v>3</v>
      </c>
      <c r="F14">
        <v>5</v>
      </c>
      <c r="G14">
        <v>10</v>
      </c>
      <c r="H14">
        <v>20</v>
      </c>
      <c r="I14" t="s">
        <v>156</v>
      </c>
      <c r="K14" t="s">
        <v>165</v>
      </c>
      <c r="L14">
        <v>0</v>
      </c>
      <c r="M14">
        <v>1</v>
      </c>
      <c r="N14">
        <v>2</v>
      </c>
      <c r="O14">
        <v>3</v>
      </c>
      <c r="P14">
        <v>5</v>
      </c>
      <c r="Q14">
        <v>10</v>
      </c>
      <c r="R14">
        <v>20</v>
      </c>
      <c r="S14" t="s">
        <v>156</v>
      </c>
      <c r="U14" t="s">
        <v>166</v>
      </c>
      <c r="V14">
        <v>0</v>
      </c>
      <c r="W14">
        <v>1</v>
      </c>
      <c r="X14">
        <v>2</v>
      </c>
      <c r="Y14">
        <v>3</v>
      </c>
      <c r="Z14">
        <v>5</v>
      </c>
      <c r="AA14">
        <v>10</v>
      </c>
      <c r="AB14">
        <v>20</v>
      </c>
      <c r="AC14" t="s">
        <v>156</v>
      </c>
      <c r="AE14" t="s">
        <v>167</v>
      </c>
      <c r="AF14">
        <v>0</v>
      </c>
      <c r="AG14">
        <v>1</v>
      </c>
      <c r="AH14">
        <v>2</v>
      </c>
      <c r="AI14">
        <v>3</v>
      </c>
      <c r="AJ14">
        <v>5</v>
      </c>
      <c r="AK14">
        <v>10</v>
      </c>
      <c r="AL14">
        <v>20</v>
      </c>
      <c r="AM14" t="s">
        <v>156</v>
      </c>
    </row>
    <row r="15" spans="1:39" x14ac:dyDescent="0.25">
      <c r="A15" t="s">
        <v>104</v>
      </c>
      <c r="B15">
        <v>100</v>
      </c>
      <c r="C15">
        <v>98</v>
      </c>
      <c r="D15">
        <v>52</v>
      </c>
      <c r="E15">
        <v>42.3</v>
      </c>
      <c r="F15">
        <v>15</v>
      </c>
      <c r="G15">
        <v>2</v>
      </c>
      <c r="H15">
        <v>0</v>
      </c>
      <c r="K15" t="s">
        <v>104</v>
      </c>
      <c r="L15">
        <v>100</v>
      </c>
      <c r="M15">
        <v>95</v>
      </c>
      <c r="N15">
        <v>46.8</v>
      </c>
      <c r="O15">
        <v>25</v>
      </c>
      <c r="P15">
        <v>5</v>
      </c>
      <c r="Q15">
        <v>0</v>
      </c>
      <c r="R15">
        <v>0</v>
      </c>
      <c r="U15" t="s">
        <v>104</v>
      </c>
      <c r="V15">
        <v>100</v>
      </c>
      <c r="W15">
        <v>98</v>
      </c>
      <c r="X15">
        <v>35</v>
      </c>
      <c r="Y15">
        <v>16</v>
      </c>
      <c r="Z15">
        <v>6</v>
      </c>
      <c r="AA15">
        <v>2</v>
      </c>
      <c r="AB15">
        <v>0</v>
      </c>
      <c r="AE15" t="s">
        <v>104</v>
      </c>
      <c r="AF15">
        <v>100</v>
      </c>
      <c r="AG15">
        <v>98</v>
      </c>
      <c r="AH15">
        <v>38</v>
      </c>
      <c r="AI15">
        <v>27</v>
      </c>
      <c r="AJ15">
        <v>15</v>
      </c>
      <c r="AK15">
        <v>4</v>
      </c>
      <c r="AL15">
        <v>0</v>
      </c>
    </row>
    <row r="16" spans="1:39" x14ac:dyDescent="0.25">
      <c r="A16" t="s">
        <v>123</v>
      </c>
      <c r="B16">
        <v>100</v>
      </c>
      <c r="C16">
        <v>99</v>
      </c>
      <c r="D16">
        <v>73.3</v>
      </c>
      <c r="E16">
        <v>62</v>
      </c>
      <c r="F16">
        <v>27.3</v>
      </c>
      <c r="G16">
        <v>18.8</v>
      </c>
      <c r="H16">
        <v>4</v>
      </c>
      <c r="K16" t="s">
        <v>123</v>
      </c>
      <c r="L16">
        <v>100</v>
      </c>
      <c r="M16">
        <v>97</v>
      </c>
      <c r="N16">
        <v>70.8</v>
      </c>
      <c r="O16">
        <v>48</v>
      </c>
      <c r="P16">
        <v>30</v>
      </c>
      <c r="Q16">
        <v>20.6</v>
      </c>
      <c r="R16">
        <v>3</v>
      </c>
      <c r="U16" t="s">
        <v>123</v>
      </c>
      <c r="V16">
        <v>100</v>
      </c>
      <c r="W16">
        <v>92</v>
      </c>
      <c r="X16">
        <v>72</v>
      </c>
      <c r="Y16">
        <v>58</v>
      </c>
      <c r="Z16">
        <v>42</v>
      </c>
      <c r="AA16">
        <v>23</v>
      </c>
      <c r="AB16">
        <v>2</v>
      </c>
      <c r="AE16" t="s">
        <v>123</v>
      </c>
      <c r="AF16">
        <v>100</v>
      </c>
      <c r="AG16">
        <v>97</v>
      </c>
      <c r="AH16">
        <v>33</v>
      </c>
      <c r="AI16">
        <v>28</v>
      </c>
      <c r="AJ16">
        <v>8</v>
      </c>
      <c r="AK16">
        <v>2</v>
      </c>
      <c r="AL16">
        <v>0</v>
      </c>
    </row>
    <row r="17" spans="1:39" x14ac:dyDescent="0.25">
      <c r="A17" t="s">
        <v>124</v>
      </c>
      <c r="B17">
        <v>100</v>
      </c>
      <c r="C17">
        <v>98</v>
      </c>
      <c r="D17">
        <v>50</v>
      </c>
      <c r="E17">
        <v>38.5</v>
      </c>
      <c r="F17">
        <v>6.5</v>
      </c>
      <c r="G17">
        <v>1</v>
      </c>
      <c r="H17">
        <v>0</v>
      </c>
      <c r="K17" t="s">
        <v>124</v>
      </c>
      <c r="L17">
        <v>100</v>
      </c>
      <c r="M17">
        <v>97</v>
      </c>
      <c r="N17">
        <v>28.4</v>
      </c>
      <c r="O17">
        <v>18.5</v>
      </c>
      <c r="P17">
        <v>8</v>
      </c>
      <c r="Q17">
        <v>1</v>
      </c>
      <c r="R17">
        <v>0</v>
      </c>
      <c r="U17" t="s">
        <v>124</v>
      </c>
      <c r="V17">
        <v>100</v>
      </c>
      <c r="W17">
        <v>94</v>
      </c>
      <c r="X17">
        <v>35</v>
      </c>
      <c r="Y17">
        <v>14</v>
      </c>
      <c r="Z17">
        <v>3</v>
      </c>
      <c r="AA17">
        <v>3</v>
      </c>
      <c r="AB17">
        <v>0</v>
      </c>
      <c r="AE17" t="s">
        <v>124</v>
      </c>
      <c r="AF17">
        <v>100</v>
      </c>
      <c r="AG17">
        <v>94</v>
      </c>
      <c r="AH17">
        <v>45</v>
      </c>
      <c r="AI17">
        <v>37</v>
      </c>
      <c r="AJ17">
        <v>9</v>
      </c>
      <c r="AK17">
        <v>2</v>
      </c>
      <c r="AL17">
        <v>0</v>
      </c>
    </row>
    <row r="18" spans="1:39" x14ac:dyDescent="0.25">
      <c r="A18" t="s">
        <v>125</v>
      </c>
      <c r="B18">
        <v>100</v>
      </c>
      <c r="C18">
        <v>95</v>
      </c>
      <c r="D18">
        <v>43</v>
      </c>
      <c r="E18">
        <v>30.3</v>
      </c>
      <c r="F18">
        <v>4.2</v>
      </c>
      <c r="G18">
        <v>2</v>
      </c>
      <c r="H18">
        <v>0</v>
      </c>
      <c r="K18" t="s">
        <v>125</v>
      </c>
      <c r="L18">
        <v>100</v>
      </c>
      <c r="M18">
        <v>94</v>
      </c>
      <c r="N18">
        <v>30.7</v>
      </c>
      <c r="O18">
        <v>25</v>
      </c>
      <c r="P18">
        <v>4</v>
      </c>
      <c r="Q18">
        <v>0</v>
      </c>
      <c r="R18">
        <v>0</v>
      </c>
      <c r="U18" t="s">
        <v>125</v>
      </c>
      <c r="V18">
        <v>100</v>
      </c>
      <c r="W18">
        <v>96</v>
      </c>
      <c r="X18">
        <v>28</v>
      </c>
      <c r="Y18">
        <v>13</v>
      </c>
      <c r="Z18">
        <v>4</v>
      </c>
      <c r="AA18">
        <v>1</v>
      </c>
      <c r="AB18">
        <v>0</v>
      </c>
      <c r="AE18" t="s">
        <v>125</v>
      </c>
      <c r="AF18">
        <v>100</v>
      </c>
      <c r="AG18">
        <v>93</v>
      </c>
      <c r="AH18">
        <v>39</v>
      </c>
      <c r="AI18">
        <v>26</v>
      </c>
      <c r="AJ18">
        <v>12</v>
      </c>
      <c r="AK18">
        <v>0</v>
      </c>
      <c r="AL18">
        <v>0</v>
      </c>
    </row>
    <row r="20" spans="1:39" x14ac:dyDescent="0.25">
      <c r="A20" t="s">
        <v>168</v>
      </c>
      <c r="B20">
        <v>0</v>
      </c>
      <c r="C20">
        <v>1</v>
      </c>
      <c r="D20">
        <v>2</v>
      </c>
      <c r="E20">
        <v>3</v>
      </c>
      <c r="F20">
        <v>5</v>
      </c>
      <c r="G20">
        <v>10</v>
      </c>
      <c r="H20">
        <v>20</v>
      </c>
      <c r="I20" t="s">
        <v>156</v>
      </c>
      <c r="K20" t="s">
        <v>169</v>
      </c>
      <c r="L20">
        <v>0</v>
      </c>
      <c r="M20">
        <v>1</v>
      </c>
      <c r="N20">
        <v>2</v>
      </c>
      <c r="O20">
        <v>3</v>
      </c>
      <c r="P20">
        <v>5</v>
      </c>
      <c r="Q20">
        <v>10</v>
      </c>
      <c r="R20">
        <v>20</v>
      </c>
      <c r="S20" t="s">
        <v>156</v>
      </c>
      <c r="U20" t="s">
        <v>170</v>
      </c>
      <c r="V20">
        <v>0</v>
      </c>
      <c r="W20">
        <v>1</v>
      </c>
      <c r="X20">
        <v>2</v>
      </c>
      <c r="Y20">
        <v>3</v>
      </c>
      <c r="Z20">
        <v>5</v>
      </c>
      <c r="AA20">
        <v>10</v>
      </c>
      <c r="AB20">
        <v>20</v>
      </c>
      <c r="AC20" t="s">
        <v>156</v>
      </c>
      <c r="AE20" t="s">
        <v>171</v>
      </c>
      <c r="AF20">
        <v>0</v>
      </c>
      <c r="AG20">
        <v>1</v>
      </c>
      <c r="AH20">
        <v>2</v>
      </c>
      <c r="AI20">
        <v>3</v>
      </c>
      <c r="AJ20">
        <v>5</v>
      </c>
      <c r="AK20">
        <v>10</v>
      </c>
      <c r="AL20">
        <v>20</v>
      </c>
      <c r="AM20" t="s">
        <v>156</v>
      </c>
    </row>
    <row r="21" spans="1:39" s="19" customFormat="1" x14ac:dyDescent="0.25">
      <c r="A21" s="19" t="s">
        <v>104</v>
      </c>
      <c r="B21" s="19">
        <v>100</v>
      </c>
      <c r="C21" s="19">
        <v>97.333333333333329</v>
      </c>
      <c r="D21" s="19">
        <v>51.333333333333336</v>
      </c>
      <c r="E21" s="19">
        <v>39.266666666666666</v>
      </c>
      <c r="F21" s="19">
        <v>13.666666666666666</v>
      </c>
      <c r="G21" s="19">
        <v>2.6666666666666665</v>
      </c>
      <c r="H21" s="19">
        <v>1</v>
      </c>
      <c r="K21" s="19" t="s">
        <v>104</v>
      </c>
      <c r="L21" s="19">
        <v>100</v>
      </c>
      <c r="M21" s="19">
        <v>97</v>
      </c>
      <c r="N21" s="19">
        <v>44.6</v>
      </c>
      <c r="O21" s="19">
        <v>29.666666666666668</v>
      </c>
      <c r="P21" s="19">
        <v>6.333333333333333</v>
      </c>
      <c r="Q21" s="19">
        <v>1.3333333333333333</v>
      </c>
      <c r="R21" s="19">
        <v>0</v>
      </c>
      <c r="U21" s="19" t="s">
        <v>104</v>
      </c>
      <c r="V21" s="19">
        <v>100</v>
      </c>
      <c r="W21" s="19">
        <v>96.333333333333329</v>
      </c>
      <c r="X21" s="19">
        <v>30.333333333333332</v>
      </c>
      <c r="Y21" s="19">
        <v>13.666666666666666</v>
      </c>
      <c r="Z21" s="19">
        <v>5</v>
      </c>
      <c r="AA21" s="19">
        <v>1.6666666666666667</v>
      </c>
      <c r="AB21" s="19">
        <v>0</v>
      </c>
      <c r="AE21" s="19" t="s">
        <v>104</v>
      </c>
      <c r="AF21" s="19">
        <v>100</v>
      </c>
      <c r="AG21" s="19">
        <v>96</v>
      </c>
      <c r="AH21" s="19">
        <v>33.666666666666664</v>
      </c>
      <c r="AI21" s="19">
        <v>23.333333333333332</v>
      </c>
      <c r="AJ21" s="19">
        <v>9.3333333333333339</v>
      </c>
      <c r="AK21" s="19">
        <v>2.6666666666666665</v>
      </c>
      <c r="AL21" s="19">
        <v>0</v>
      </c>
    </row>
    <row r="22" spans="1:39" s="19" customFormat="1" x14ac:dyDescent="0.25">
      <c r="A22" s="19" t="s">
        <v>5</v>
      </c>
      <c r="B22" s="19">
        <v>0</v>
      </c>
      <c r="C22" s="19">
        <v>1.1547005383792517</v>
      </c>
      <c r="D22" s="19">
        <v>3.0550504633038935</v>
      </c>
      <c r="E22" s="19">
        <v>2.6388128644019693</v>
      </c>
      <c r="F22" s="19">
        <v>2.3094010767584989</v>
      </c>
      <c r="G22" s="19">
        <v>0.57735026918962629</v>
      </c>
      <c r="H22" s="19">
        <v>1</v>
      </c>
      <c r="K22" s="19" t="s">
        <v>5</v>
      </c>
      <c r="L22" s="19">
        <v>0</v>
      </c>
      <c r="M22" s="19">
        <v>1.7320508075688772</v>
      </c>
      <c r="N22" s="19">
        <v>2.424871130596427</v>
      </c>
      <c r="O22" s="19">
        <v>4.1633319989322564</v>
      </c>
      <c r="P22" s="19">
        <v>1.5275252316519474</v>
      </c>
      <c r="Q22" s="19">
        <v>1.1547005383792517</v>
      </c>
      <c r="R22" s="19">
        <v>0</v>
      </c>
      <c r="U22" s="19" t="s">
        <v>5</v>
      </c>
      <c r="V22" s="19">
        <v>0</v>
      </c>
      <c r="W22" s="19">
        <v>2.8867513459481287</v>
      </c>
      <c r="X22" s="19">
        <v>4.0414518843273708</v>
      </c>
      <c r="Y22" s="19">
        <v>2.0816659994661282</v>
      </c>
      <c r="Z22" s="19">
        <v>1.7320508075688772</v>
      </c>
      <c r="AA22" s="19">
        <v>1.5275252316519465</v>
      </c>
      <c r="AB22" s="19">
        <v>0</v>
      </c>
      <c r="AE22" s="19" t="s">
        <v>5</v>
      </c>
      <c r="AF22" s="19">
        <v>0</v>
      </c>
      <c r="AG22" s="19">
        <v>2</v>
      </c>
      <c r="AH22" s="19">
        <v>5.131601439446877</v>
      </c>
      <c r="AI22" s="19">
        <v>4.7258156262526123</v>
      </c>
      <c r="AJ22" s="19">
        <v>5.131601439446885</v>
      </c>
      <c r="AK22" s="19">
        <v>1.5275252316519468</v>
      </c>
      <c r="AL22" s="19">
        <v>0</v>
      </c>
    </row>
    <row r="23" spans="1:39" s="19" customFormat="1" x14ac:dyDescent="0.25">
      <c r="A23" s="19" t="s">
        <v>123</v>
      </c>
      <c r="B23" s="19">
        <v>100</v>
      </c>
      <c r="C23" s="19">
        <v>97</v>
      </c>
      <c r="D23" s="19">
        <v>69.2</v>
      </c>
      <c r="E23" s="19">
        <v>59.866666666666667</v>
      </c>
      <c r="F23" s="19">
        <v>23.933333333333334</v>
      </c>
      <c r="G23" s="19">
        <v>15.366666666666665</v>
      </c>
      <c r="H23" s="19">
        <v>4</v>
      </c>
      <c r="K23" s="19" t="s">
        <v>123</v>
      </c>
      <c r="L23" s="19">
        <v>100</v>
      </c>
      <c r="M23" s="19">
        <v>95.333333333333329</v>
      </c>
      <c r="N23" s="19">
        <v>71.366666666666674</v>
      </c>
      <c r="O23" s="19">
        <v>53.566666666666663</v>
      </c>
      <c r="P23" s="19">
        <v>31</v>
      </c>
      <c r="Q23" s="19">
        <v>24.7</v>
      </c>
      <c r="R23" s="19">
        <v>3.6666666666666665</v>
      </c>
      <c r="U23" s="19" t="s">
        <v>123</v>
      </c>
      <c r="V23" s="19">
        <v>100</v>
      </c>
      <c r="W23" s="19">
        <v>94.666666666666671</v>
      </c>
      <c r="X23" s="19">
        <v>71.666666666666671</v>
      </c>
      <c r="Y23" s="19">
        <v>55.333333333333336</v>
      </c>
      <c r="Z23" s="19">
        <v>40</v>
      </c>
      <c r="AA23" s="19">
        <v>21</v>
      </c>
      <c r="AB23" s="19">
        <v>2.6666666666666665</v>
      </c>
      <c r="AE23" s="19" t="s">
        <v>123</v>
      </c>
      <c r="AF23" s="19">
        <v>100</v>
      </c>
      <c r="AG23" s="19">
        <v>98</v>
      </c>
      <c r="AH23" s="19">
        <v>38.333333333333336</v>
      </c>
      <c r="AI23" s="19">
        <v>28.333333333333332</v>
      </c>
      <c r="AJ23" s="19">
        <v>10</v>
      </c>
      <c r="AK23" s="19">
        <v>1.3333333333333333</v>
      </c>
      <c r="AL23" s="19">
        <v>0</v>
      </c>
    </row>
    <row r="24" spans="1:39" s="19" customFormat="1" x14ac:dyDescent="0.25">
      <c r="A24" s="19" t="s">
        <v>5</v>
      </c>
      <c r="B24" s="19">
        <v>0</v>
      </c>
      <c r="C24" s="19">
        <v>2.6457513110645907</v>
      </c>
      <c r="D24" s="19">
        <v>4.746577714522326</v>
      </c>
      <c r="E24" s="19">
        <v>2.0132891827388666</v>
      </c>
      <c r="F24" s="19">
        <v>4.3661577311560089</v>
      </c>
      <c r="G24" s="19">
        <v>3.3531080109852489</v>
      </c>
      <c r="H24" s="19">
        <v>1</v>
      </c>
      <c r="K24" s="19" t="s">
        <v>5</v>
      </c>
      <c r="L24" s="19">
        <v>0</v>
      </c>
      <c r="M24" s="19">
        <v>1.5275252316519468</v>
      </c>
      <c r="N24" s="19">
        <v>1.4364307617610179</v>
      </c>
      <c r="O24" s="19">
        <v>6.4933299110189493</v>
      </c>
      <c r="P24" s="19">
        <v>3.6055512754639891</v>
      </c>
      <c r="Q24" s="19">
        <v>9.4429868156214312</v>
      </c>
      <c r="R24" s="19">
        <v>0.57735026918962473</v>
      </c>
      <c r="U24" s="19" t="s">
        <v>5</v>
      </c>
      <c r="V24" s="19">
        <v>0</v>
      </c>
      <c r="W24" s="19">
        <v>2.5166114784235836</v>
      </c>
      <c r="X24" s="19">
        <v>3.5118845842842461</v>
      </c>
      <c r="Y24" s="19">
        <v>2.5166114784235831</v>
      </c>
      <c r="Z24" s="19">
        <v>4.358898943540674</v>
      </c>
      <c r="AA24" s="19">
        <v>5.2915026221291814</v>
      </c>
      <c r="AB24" s="19">
        <v>2.0816659994661331</v>
      </c>
      <c r="AE24" s="19" t="s">
        <v>5</v>
      </c>
      <c r="AF24" s="19">
        <v>0</v>
      </c>
      <c r="AG24" s="19">
        <v>1</v>
      </c>
      <c r="AH24" s="19">
        <v>4.7258156262526247</v>
      </c>
      <c r="AI24" s="19">
        <v>1.5275252316519468</v>
      </c>
      <c r="AJ24" s="19">
        <v>2</v>
      </c>
      <c r="AK24" s="19">
        <v>0.57735026918962584</v>
      </c>
      <c r="AL24" s="19">
        <v>0</v>
      </c>
    </row>
    <row r="25" spans="1:39" s="19" customFormat="1" x14ac:dyDescent="0.25">
      <c r="A25" s="19" t="s">
        <v>124</v>
      </c>
      <c r="B25" s="19">
        <v>100</v>
      </c>
      <c r="C25" s="19">
        <v>97.666666666666671</v>
      </c>
      <c r="D25" s="19">
        <v>49.6</v>
      </c>
      <c r="E25" s="19">
        <v>34.5</v>
      </c>
      <c r="F25" s="19">
        <v>6.2666666666666666</v>
      </c>
      <c r="G25" s="19">
        <v>1</v>
      </c>
      <c r="H25" s="19">
        <v>0</v>
      </c>
      <c r="K25" s="19" t="s">
        <v>124</v>
      </c>
      <c r="L25" s="19">
        <v>100</v>
      </c>
      <c r="M25" s="19">
        <v>96.333333333333329</v>
      </c>
      <c r="N25" s="19">
        <v>29.466666666666669</v>
      </c>
      <c r="O25" s="19">
        <v>16.400000000000002</v>
      </c>
      <c r="P25" s="19">
        <v>8</v>
      </c>
      <c r="Q25" s="19">
        <v>0.66666666666666663</v>
      </c>
      <c r="R25" s="19">
        <v>0</v>
      </c>
      <c r="U25" s="19" t="s">
        <v>124</v>
      </c>
      <c r="V25" s="19">
        <v>100</v>
      </c>
      <c r="W25" s="19">
        <v>95</v>
      </c>
      <c r="X25" s="19">
        <v>37</v>
      </c>
      <c r="Y25" s="19">
        <v>20.333333333333332</v>
      </c>
      <c r="Z25" s="19">
        <v>5.666666666666667</v>
      </c>
      <c r="AA25" s="19">
        <v>2</v>
      </c>
      <c r="AB25" s="19">
        <v>0</v>
      </c>
      <c r="AE25" s="19" t="s">
        <v>124</v>
      </c>
      <c r="AF25" s="19">
        <v>100</v>
      </c>
      <c r="AG25" s="19">
        <v>94.333333333333329</v>
      </c>
      <c r="AH25" s="19">
        <v>42.666666666666664</v>
      </c>
      <c r="AI25" s="19">
        <v>26.333333333333332</v>
      </c>
      <c r="AJ25" s="19">
        <v>5.666666666666667</v>
      </c>
      <c r="AK25" s="19">
        <v>1.3333333333333333</v>
      </c>
      <c r="AL25" s="19">
        <v>0</v>
      </c>
    </row>
    <row r="26" spans="1:39" s="19" customFormat="1" x14ac:dyDescent="0.25">
      <c r="A26" s="19" t="s">
        <v>5</v>
      </c>
      <c r="B26" s="19">
        <v>0</v>
      </c>
      <c r="C26" s="19">
        <v>0.57735026918962573</v>
      </c>
      <c r="D26" s="19">
        <v>4.4136152981427808</v>
      </c>
      <c r="E26" s="19">
        <v>4.2720018726587652</v>
      </c>
      <c r="F26" s="19">
        <v>1.1676186592091284</v>
      </c>
      <c r="G26" s="19">
        <v>1</v>
      </c>
      <c r="H26" s="19">
        <v>0</v>
      </c>
      <c r="K26" s="19" t="s">
        <v>5</v>
      </c>
      <c r="L26" s="19">
        <v>0</v>
      </c>
      <c r="M26" s="19">
        <v>1.0183501544346307</v>
      </c>
      <c r="N26" s="19">
        <v>1.8491239166857532</v>
      </c>
      <c r="O26" s="19">
        <v>2.4062418831031738</v>
      </c>
      <c r="P26" s="19">
        <v>0</v>
      </c>
      <c r="Q26" s="19">
        <v>0.19245008972987568</v>
      </c>
      <c r="R26" s="19">
        <v>0</v>
      </c>
      <c r="U26" s="19" t="s">
        <v>5</v>
      </c>
      <c r="V26" s="19">
        <v>0</v>
      </c>
      <c r="W26" s="19">
        <v>1.7320508075688772</v>
      </c>
      <c r="X26" s="19">
        <v>7.2111025509279782</v>
      </c>
      <c r="Y26" s="19">
        <v>5.6862407030773303</v>
      </c>
      <c r="Z26" s="19">
        <v>2.3094010767585034</v>
      </c>
      <c r="AA26" s="19">
        <v>1.7320508075688772</v>
      </c>
      <c r="AB26" s="19">
        <v>0</v>
      </c>
      <c r="AE26" s="19" t="s">
        <v>5</v>
      </c>
      <c r="AF26" s="19">
        <v>0</v>
      </c>
      <c r="AG26" s="19">
        <v>2.5166114784235831</v>
      </c>
      <c r="AH26" s="19">
        <v>2.5166114784235831</v>
      </c>
      <c r="AI26" s="19">
        <v>9.2915732431775648</v>
      </c>
      <c r="AJ26" s="19">
        <v>3.0550504633038935</v>
      </c>
      <c r="AK26" s="19">
        <v>0.57735026918962584</v>
      </c>
      <c r="AL26" s="19">
        <v>0</v>
      </c>
    </row>
    <row r="27" spans="1:39" s="19" customFormat="1" x14ac:dyDescent="0.25">
      <c r="A27" s="19" t="s">
        <v>125</v>
      </c>
      <c r="B27" s="19">
        <v>100</v>
      </c>
      <c r="C27" s="19">
        <v>98</v>
      </c>
      <c r="D27" s="19">
        <v>39.6</v>
      </c>
      <c r="E27" s="19">
        <v>25.966666666666669</v>
      </c>
      <c r="F27" s="19">
        <v>5.2</v>
      </c>
      <c r="G27" s="19">
        <v>1.3333333333333333</v>
      </c>
      <c r="H27" s="19">
        <v>0</v>
      </c>
      <c r="K27" s="19" t="s">
        <v>125</v>
      </c>
      <c r="L27" s="19">
        <v>100</v>
      </c>
      <c r="M27" s="19">
        <v>94.666666666666671</v>
      </c>
      <c r="N27" s="19">
        <v>30.400000000000002</v>
      </c>
      <c r="O27" s="19">
        <v>22.333333333333332</v>
      </c>
      <c r="P27" s="19">
        <v>5</v>
      </c>
      <c r="Q27" s="19">
        <v>0</v>
      </c>
      <c r="R27" s="19">
        <v>0</v>
      </c>
      <c r="U27" s="19" t="s">
        <v>125</v>
      </c>
      <c r="V27" s="19">
        <v>100</v>
      </c>
      <c r="W27" s="19">
        <v>94</v>
      </c>
      <c r="X27" s="19">
        <v>33.333333333333336</v>
      </c>
      <c r="Y27" s="19">
        <v>12.666666666666666</v>
      </c>
      <c r="Z27" s="19">
        <v>5.666666666666667</v>
      </c>
      <c r="AA27" s="19">
        <v>1.3333333333333333</v>
      </c>
      <c r="AB27" s="19">
        <v>0</v>
      </c>
      <c r="AE27" s="19" t="s">
        <v>125</v>
      </c>
      <c r="AF27" s="19">
        <v>100</v>
      </c>
      <c r="AG27" s="19">
        <v>94.333333333333329</v>
      </c>
      <c r="AH27" s="19">
        <v>47</v>
      </c>
      <c r="AI27" s="19">
        <v>28</v>
      </c>
      <c r="AJ27" s="19">
        <v>12.333333333333334</v>
      </c>
      <c r="AK27" s="19">
        <v>1</v>
      </c>
      <c r="AL27" s="19">
        <v>0</v>
      </c>
    </row>
    <row r="28" spans="1:39" s="19" customFormat="1" x14ac:dyDescent="0.25">
      <c r="A28" s="19" t="s">
        <v>5</v>
      </c>
      <c r="B28" s="19">
        <v>0</v>
      </c>
      <c r="C28" s="19">
        <v>2.6457513110645907</v>
      </c>
      <c r="D28" s="19">
        <v>3.6166282640050262</v>
      </c>
      <c r="E28" s="19">
        <v>3.939966158907104</v>
      </c>
      <c r="F28" s="19">
        <v>1.113552872566002</v>
      </c>
      <c r="G28" s="19">
        <v>1.1547005383792517</v>
      </c>
      <c r="H28" s="19">
        <v>0</v>
      </c>
      <c r="K28" s="19" t="s">
        <v>5</v>
      </c>
      <c r="L28" s="19">
        <v>0</v>
      </c>
      <c r="M28" s="19">
        <v>1.1547005383792517</v>
      </c>
      <c r="N28" s="19">
        <v>0.36055512754639862</v>
      </c>
      <c r="O28" s="19">
        <v>2.5166114784235836</v>
      </c>
      <c r="P28" s="19">
        <v>1</v>
      </c>
      <c r="Q28" s="19">
        <v>0</v>
      </c>
      <c r="R28" s="19">
        <v>0</v>
      </c>
      <c r="U28" s="19" t="s">
        <v>5</v>
      </c>
      <c r="V28" s="19">
        <v>0</v>
      </c>
      <c r="W28" s="19">
        <v>2</v>
      </c>
      <c r="X28" s="19">
        <v>4.7258156262526008</v>
      </c>
      <c r="Y28" s="19">
        <v>0.57735026918962573</v>
      </c>
      <c r="Z28" s="19">
        <v>1.5275252316519474</v>
      </c>
      <c r="AA28" s="19">
        <v>0.57735026918962584</v>
      </c>
      <c r="AB28" s="19">
        <v>0</v>
      </c>
      <c r="AE28" s="19" t="s">
        <v>5</v>
      </c>
      <c r="AF28" s="19">
        <v>0</v>
      </c>
      <c r="AG28" s="19">
        <v>1.1547005383792517</v>
      </c>
      <c r="AH28" s="19">
        <v>7</v>
      </c>
      <c r="AI28" s="19">
        <v>4.358898943540674</v>
      </c>
      <c r="AJ28" s="19">
        <v>2.5166114784235849</v>
      </c>
      <c r="AK28" s="19">
        <v>1</v>
      </c>
      <c r="AL28" s="19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C31"/>
  <sheetViews>
    <sheetView topLeftCell="A7" workbookViewId="0">
      <selection activeCell="A23" sqref="A23:XFD31"/>
    </sheetView>
  </sheetViews>
  <sheetFormatPr defaultRowHeight="15" x14ac:dyDescent="0.25"/>
  <sheetData>
    <row r="1" spans="1:29" x14ac:dyDescent="0.25">
      <c r="A1" t="s">
        <v>119</v>
      </c>
      <c r="C1" t="s">
        <v>120</v>
      </c>
      <c r="K1" t="s">
        <v>119</v>
      </c>
      <c r="M1" t="s">
        <v>120</v>
      </c>
      <c r="U1" t="s">
        <v>119</v>
      </c>
      <c r="W1" t="s">
        <v>120</v>
      </c>
    </row>
    <row r="2" spans="1:29" x14ac:dyDescent="0.25">
      <c r="A2" t="s">
        <v>172</v>
      </c>
      <c r="B2">
        <v>0</v>
      </c>
      <c r="C2">
        <v>1</v>
      </c>
      <c r="D2">
        <v>2</v>
      </c>
      <c r="E2">
        <v>3</v>
      </c>
      <c r="F2">
        <v>5</v>
      </c>
      <c r="G2">
        <v>10</v>
      </c>
      <c r="H2">
        <v>20</v>
      </c>
      <c r="I2" t="s">
        <v>173</v>
      </c>
      <c r="K2" t="s">
        <v>129</v>
      </c>
      <c r="L2">
        <v>0</v>
      </c>
      <c r="M2">
        <v>1</v>
      </c>
      <c r="N2">
        <v>2</v>
      </c>
      <c r="O2">
        <v>3</v>
      </c>
      <c r="P2">
        <v>5</v>
      </c>
      <c r="Q2">
        <v>10</v>
      </c>
      <c r="R2">
        <v>20</v>
      </c>
      <c r="S2" t="s">
        <v>173</v>
      </c>
      <c r="U2" t="s">
        <v>133</v>
      </c>
      <c r="V2">
        <v>0</v>
      </c>
      <c r="W2">
        <v>1</v>
      </c>
      <c r="X2">
        <v>2</v>
      </c>
      <c r="Y2">
        <v>3</v>
      </c>
      <c r="Z2">
        <v>5</v>
      </c>
      <c r="AA2">
        <v>10</v>
      </c>
      <c r="AB2">
        <v>20</v>
      </c>
      <c r="AC2" t="s">
        <v>173</v>
      </c>
    </row>
    <row r="3" spans="1:29" x14ac:dyDescent="0.25">
      <c r="A3" t="s">
        <v>172</v>
      </c>
      <c r="B3">
        <v>100</v>
      </c>
      <c r="C3">
        <v>97</v>
      </c>
      <c r="D3">
        <v>62</v>
      </c>
      <c r="E3">
        <v>56</v>
      </c>
      <c r="F3">
        <v>24</v>
      </c>
      <c r="G3">
        <v>15</v>
      </c>
      <c r="H3">
        <v>5</v>
      </c>
      <c r="K3" t="s">
        <v>129</v>
      </c>
      <c r="L3">
        <v>100</v>
      </c>
      <c r="M3">
        <v>94</v>
      </c>
      <c r="N3">
        <v>28</v>
      </c>
      <c r="O3">
        <v>22</v>
      </c>
      <c r="P3">
        <v>5</v>
      </c>
      <c r="Q3">
        <v>0</v>
      </c>
      <c r="R3">
        <v>0</v>
      </c>
      <c r="U3" t="s">
        <v>133</v>
      </c>
      <c r="V3">
        <v>100</v>
      </c>
      <c r="W3">
        <v>93</v>
      </c>
      <c r="X3">
        <v>62</v>
      </c>
      <c r="Y3">
        <v>44</v>
      </c>
      <c r="Z3">
        <v>27</v>
      </c>
      <c r="AA3">
        <v>12</v>
      </c>
      <c r="AB3">
        <v>5</v>
      </c>
    </row>
    <row r="4" spans="1:29" x14ac:dyDescent="0.25">
      <c r="A4" t="s">
        <v>174</v>
      </c>
      <c r="B4">
        <v>100</v>
      </c>
      <c r="C4">
        <v>97</v>
      </c>
      <c r="D4">
        <v>83</v>
      </c>
      <c r="E4">
        <v>75</v>
      </c>
      <c r="F4">
        <v>38</v>
      </c>
      <c r="G4">
        <v>29</v>
      </c>
      <c r="H4">
        <v>7</v>
      </c>
      <c r="K4" t="s">
        <v>175</v>
      </c>
      <c r="L4">
        <v>100</v>
      </c>
      <c r="M4">
        <v>93</v>
      </c>
      <c r="N4">
        <v>49</v>
      </c>
      <c r="O4">
        <v>37</v>
      </c>
      <c r="P4">
        <v>14</v>
      </c>
      <c r="Q4">
        <v>8</v>
      </c>
      <c r="R4">
        <v>0</v>
      </c>
      <c r="U4" t="s">
        <v>176</v>
      </c>
      <c r="V4">
        <v>100</v>
      </c>
      <c r="W4">
        <v>93</v>
      </c>
      <c r="X4">
        <v>78</v>
      </c>
      <c r="Y4">
        <v>70</v>
      </c>
      <c r="Z4">
        <v>49</v>
      </c>
      <c r="AA4">
        <v>23</v>
      </c>
      <c r="AB4">
        <v>8</v>
      </c>
    </row>
    <row r="5" spans="1:29" x14ac:dyDescent="0.25">
      <c r="A5" t="s">
        <v>177</v>
      </c>
      <c r="B5">
        <v>100</v>
      </c>
      <c r="C5">
        <v>94</v>
      </c>
      <c r="D5">
        <v>32</v>
      </c>
      <c r="E5">
        <v>25</v>
      </c>
      <c r="F5">
        <v>5</v>
      </c>
      <c r="G5">
        <v>0</v>
      </c>
      <c r="H5">
        <v>0</v>
      </c>
      <c r="K5" t="s">
        <v>178</v>
      </c>
      <c r="L5">
        <v>100</v>
      </c>
      <c r="M5">
        <v>95</v>
      </c>
      <c r="N5">
        <v>18</v>
      </c>
      <c r="O5">
        <v>7</v>
      </c>
      <c r="P5">
        <v>1</v>
      </c>
      <c r="Q5">
        <v>0</v>
      </c>
      <c r="R5">
        <v>0</v>
      </c>
      <c r="U5" t="s">
        <v>179</v>
      </c>
      <c r="V5">
        <v>100</v>
      </c>
      <c r="W5">
        <v>95</v>
      </c>
      <c r="X5">
        <v>33</v>
      </c>
      <c r="Y5">
        <v>26</v>
      </c>
      <c r="Z5">
        <v>10</v>
      </c>
      <c r="AA5">
        <v>4</v>
      </c>
      <c r="AB5">
        <v>0</v>
      </c>
    </row>
    <row r="6" spans="1:29" x14ac:dyDescent="0.25">
      <c r="A6" t="s">
        <v>180</v>
      </c>
      <c r="B6">
        <v>100</v>
      </c>
      <c r="C6">
        <v>92</v>
      </c>
      <c r="D6">
        <v>47</v>
      </c>
      <c r="E6">
        <v>22</v>
      </c>
      <c r="F6">
        <v>12</v>
      </c>
      <c r="G6">
        <v>0</v>
      </c>
      <c r="H6">
        <v>0</v>
      </c>
      <c r="K6" t="s">
        <v>181</v>
      </c>
      <c r="L6">
        <v>100</v>
      </c>
      <c r="M6">
        <v>94</v>
      </c>
      <c r="N6">
        <v>22</v>
      </c>
      <c r="O6">
        <v>11</v>
      </c>
      <c r="P6">
        <v>4</v>
      </c>
      <c r="Q6">
        <v>0</v>
      </c>
      <c r="R6">
        <v>0</v>
      </c>
      <c r="U6" t="s">
        <v>182</v>
      </c>
      <c r="V6">
        <v>100</v>
      </c>
      <c r="W6">
        <v>97</v>
      </c>
      <c r="X6">
        <v>47</v>
      </c>
      <c r="Y6">
        <v>31</v>
      </c>
      <c r="Z6">
        <v>15</v>
      </c>
      <c r="AA6">
        <v>0</v>
      </c>
      <c r="AB6">
        <v>0</v>
      </c>
    </row>
    <row r="8" spans="1:29" x14ac:dyDescent="0.25">
      <c r="A8" t="s">
        <v>119</v>
      </c>
      <c r="C8" t="s">
        <v>21</v>
      </c>
      <c r="K8" t="s">
        <v>21</v>
      </c>
      <c r="U8" t="s">
        <v>119</v>
      </c>
      <c r="W8" t="s">
        <v>21</v>
      </c>
    </row>
    <row r="9" spans="1:29" x14ac:dyDescent="0.25">
      <c r="A9" t="s">
        <v>172</v>
      </c>
      <c r="B9">
        <v>0</v>
      </c>
      <c r="C9">
        <v>1</v>
      </c>
      <c r="D9">
        <v>2</v>
      </c>
      <c r="E9">
        <v>3</v>
      </c>
      <c r="F9">
        <v>5</v>
      </c>
      <c r="G9">
        <v>10</v>
      </c>
      <c r="H9">
        <v>20</v>
      </c>
      <c r="I9" t="s">
        <v>173</v>
      </c>
      <c r="K9" t="s">
        <v>129</v>
      </c>
      <c r="L9">
        <v>0</v>
      </c>
      <c r="M9">
        <v>1</v>
      </c>
      <c r="N9">
        <v>2</v>
      </c>
      <c r="O9">
        <v>3</v>
      </c>
      <c r="P9">
        <v>5</v>
      </c>
      <c r="Q9">
        <v>10</v>
      </c>
      <c r="R9">
        <v>20</v>
      </c>
      <c r="S9" t="s">
        <v>173</v>
      </c>
      <c r="U9" t="s">
        <v>133</v>
      </c>
      <c r="V9">
        <v>0</v>
      </c>
      <c r="W9">
        <v>1</v>
      </c>
      <c r="X9">
        <v>2</v>
      </c>
      <c r="Y9">
        <v>3</v>
      </c>
      <c r="Z9">
        <v>5</v>
      </c>
      <c r="AA9">
        <v>10</v>
      </c>
      <c r="AB9">
        <v>20</v>
      </c>
      <c r="AC9" t="s">
        <v>173</v>
      </c>
    </row>
    <row r="10" spans="1:29" x14ac:dyDescent="0.25">
      <c r="A10" t="s">
        <v>172</v>
      </c>
      <c r="B10">
        <v>100</v>
      </c>
      <c r="C10">
        <v>95</v>
      </c>
      <c r="D10">
        <v>62</v>
      </c>
      <c r="E10">
        <v>48</v>
      </c>
      <c r="F10">
        <v>33</v>
      </c>
      <c r="G10">
        <v>17</v>
      </c>
      <c r="H10">
        <v>4</v>
      </c>
      <c r="K10" t="s">
        <v>129</v>
      </c>
      <c r="L10">
        <v>100</v>
      </c>
      <c r="M10">
        <v>94</v>
      </c>
      <c r="N10">
        <v>35</v>
      </c>
      <c r="O10">
        <v>22</v>
      </c>
      <c r="P10">
        <v>7</v>
      </c>
      <c r="Q10">
        <v>0</v>
      </c>
      <c r="R10">
        <v>0</v>
      </c>
      <c r="U10" t="s">
        <v>133</v>
      </c>
      <c r="V10">
        <v>100</v>
      </c>
      <c r="W10">
        <v>95</v>
      </c>
      <c r="X10">
        <v>48</v>
      </c>
      <c r="Y10">
        <v>42</v>
      </c>
      <c r="Z10">
        <v>22</v>
      </c>
      <c r="AA10">
        <v>13</v>
      </c>
      <c r="AB10">
        <v>3</v>
      </c>
    </row>
    <row r="11" spans="1:29" x14ac:dyDescent="0.25">
      <c r="A11" t="s">
        <v>174</v>
      </c>
      <c r="B11">
        <v>100</v>
      </c>
      <c r="C11">
        <v>93</v>
      </c>
      <c r="D11">
        <v>78</v>
      </c>
      <c r="E11">
        <v>69</v>
      </c>
      <c r="F11">
        <v>45</v>
      </c>
      <c r="G11">
        <v>27</v>
      </c>
      <c r="H11">
        <v>13</v>
      </c>
      <c r="K11" t="s">
        <v>175</v>
      </c>
      <c r="L11">
        <v>100</v>
      </c>
      <c r="M11">
        <v>93</v>
      </c>
      <c r="N11">
        <v>42</v>
      </c>
      <c r="O11">
        <v>40</v>
      </c>
      <c r="P11">
        <v>21</v>
      </c>
      <c r="Q11">
        <v>11</v>
      </c>
      <c r="R11">
        <v>0</v>
      </c>
      <c r="U11" t="s">
        <v>176</v>
      </c>
      <c r="V11">
        <v>100</v>
      </c>
      <c r="W11">
        <v>94</v>
      </c>
      <c r="X11">
        <v>72</v>
      </c>
      <c r="Y11">
        <v>66</v>
      </c>
      <c r="Z11">
        <v>33</v>
      </c>
      <c r="AA11">
        <v>22</v>
      </c>
      <c r="AB11">
        <v>8</v>
      </c>
    </row>
    <row r="12" spans="1:29" x14ac:dyDescent="0.25">
      <c r="A12" t="s">
        <v>177</v>
      </c>
      <c r="B12">
        <v>100</v>
      </c>
      <c r="C12">
        <v>94</v>
      </c>
      <c r="D12">
        <v>27</v>
      </c>
      <c r="E12">
        <v>31</v>
      </c>
      <c r="F12">
        <v>3</v>
      </c>
      <c r="G12">
        <v>0</v>
      </c>
      <c r="H12">
        <v>0</v>
      </c>
      <c r="K12" t="s">
        <v>178</v>
      </c>
      <c r="L12">
        <v>100</v>
      </c>
      <c r="M12">
        <v>95</v>
      </c>
      <c r="N12">
        <v>17</v>
      </c>
      <c r="O12">
        <v>8</v>
      </c>
      <c r="P12">
        <v>2</v>
      </c>
      <c r="Q12">
        <v>0</v>
      </c>
      <c r="R12">
        <v>0</v>
      </c>
      <c r="U12" t="s">
        <v>179</v>
      </c>
      <c r="V12">
        <v>100</v>
      </c>
      <c r="W12">
        <v>94</v>
      </c>
      <c r="X12">
        <v>32</v>
      </c>
      <c r="Y12">
        <v>28</v>
      </c>
      <c r="Z12">
        <v>17</v>
      </c>
      <c r="AA12">
        <v>7</v>
      </c>
      <c r="AB12">
        <v>0</v>
      </c>
    </row>
    <row r="13" spans="1:29" x14ac:dyDescent="0.25">
      <c r="A13" t="s">
        <v>180</v>
      </c>
      <c r="B13">
        <v>100</v>
      </c>
      <c r="C13">
        <v>95</v>
      </c>
      <c r="D13">
        <v>38</v>
      </c>
      <c r="E13">
        <v>17</v>
      </c>
      <c r="F13">
        <v>8</v>
      </c>
      <c r="G13">
        <v>0</v>
      </c>
      <c r="H13">
        <v>0</v>
      </c>
      <c r="K13" t="s">
        <v>181</v>
      </c>
      <c r="L13">
        <v>100</v>
      </c>
      <c r="M13">
        <v>97</v>
      </c>
      <c r="N13">
        <v>22</v>
      </c>
      <c r="O13">
        <v>13</v>
      </c>
      <c r="P13">
        <v>6</v>
      </c>
      <c r="Q13">
        <v>0</v>
      </c>
      <c r="R13">
        <v>0</v>
      </c>
      <c r="U13" t="s">
        <v>182</v>
      </c>
      <c r="V13">
        <v>100</v>
      </c>
      <c r="W13">
        <v>96</v>
      </c>
      <c r="X13">
        <v>41</v>
      </c>
      <c r="Y13">
        <v>27</v>
      </c>
      <c r="Z13">
        <v>13</v>
      </c>
      <c r="AA13">
        <v>0</v>
      </c>
      <c r="AB13">
        <v>0</v>
      </c>
    </row>
    <row r="15" spans="1:29" x14ac:dyDescent="0.25">
      <c r="A15" t="s">
        <v>119</v>
      </c>
      <c r="C15" t="s">
        <v>22</v>
      </c>
      <c r="K15" t="s">
        <v>22</v>
      </c>
      <c r="U15" t="s">
        <v>119</v>
      </c>
      <c r="W15" t="s">
        <v>22</v>
      </c>
    </row>
    <row r="16" spans="1:29" x14ac:dyDescent="0.25">
      <c r="A16" t="s">
        <v>172</v>
      </c>
      <c r="B16">
        <v>0</v>
      </c>
      <c r="C16">
        <v>1</v>
      </c>
      <c r="D16">
        <v>2</v>
      </c>
      <c r="E16">
        <v>3</v>
      </c>
      <c r="F16">
        <v>5</v>
      </c>
      <c r="G16">
        <v>10</v>
      </c>
      <c r="H16">
        <v>20</v>
      </c>
      <c r="I16" t="s">
        <v>173</v>
      </c>
      <c r="K16" t="s">
        <v>129</v>
      </c>
      <c r="L16">
        <v>0</v>
      </c>
      <c r="M16">
        <v>1</v>
      </c>
      <c r="N16">
        <v>2</v>
      </c>
      <c r="O16">
        <v>3</v>
      </c>
      <c r="P16">
        <v>5</v>
      </c>
      <c r="Q16">
        <v>10</v>
      </c>
      <c r="R16">
        <v>20</v>
      </c>
      <c r="S16" t="s">
        <v>173</v>
      </c>
      <c r="U16" t="s">
        <v>133</v>
      </c>
      <c r="V16">
        <v>0</v>
      </c>
      <c r="W16">
        <v>1</v>
      </c>
      <c r="X16">
        <v>2</v>
      </c>
      <c r="Y16">
        <v>3</v>
      </c>
      <c r="Z16">
        <v>5</v>
      </c>
      <c r="AA16">
        <v>10</v>
      </c>
      <c r="AB16">
        <v>20</v>
      </c>
      <c r="AC16" t="s">
        <v>173</v>
      </c>
    </row>
    <row r="17" spans="1:29" x14ac:dyDescent="0.25">
      <c r="A17" t="s">
        <v>172</v>
      </c>
      <c r="B17">
        <v>100</v>
      </c>
      <c r="C17">
        <v>98</v>
      </c>
      <c r="D17">
        <v>68</v>
      </c>
      <c r="E17">
        <v>61</v>
      </c>
      <c r="F17">
        <v>28</v>
      </c>
      <c r="G17">
        <v>22</v>
      </c>
      <c r="H17">
        <v>7</v>
      </c>
      <c r="K17" t="s">
        <v>129</v>
      </c>
      <c r="L17">
        <v>100</v>
      </c>
      <c r="M17">
        <v>94</v>
      </c>
      <c r="N17">
        <v>28</v>
      </c>
      <c r="O17">
        <v>18</v>
      </c>
      <c r="P17">
        <v>4</v>
      </c>
      <c r="Q17">
        <v>0</v>
      </c>
      <c r="R17">
        <v>0</v>
      </c>
      <c r="U17" t="s">
        <v>133</v>
      </c>
      <c r="V17">
        <v>100</v>
      </c>
      <c r="W17">
        <v>96</v>
      </c>
      <c r="X17">
        <v>62</v>
      </c>
      <c r="Y17">
        <v>51</v>
      </c>
      <c r="Z17">
        <v>31</v>
      </c>
      <c r="AA17">
        <v>22</v>
      </c>
      <c r="AB17">
        <v>3</v>
      </c>
    </row>
    <row r="18" spans="1:29" x14ac:dyDescent="0.25">
      <c r="A18" t="s">
        <v>174</v>
      </c>
      <c r="B18">
        <v>100</v>
      </c>
      <c r="C18">
        <v>96</v>
      </c>
      <c r="D18">
        <v>83</v>
      </c>
      <c r="E18">
        <v>77</v>
      </c>
      <c r="F18">
        <v>30</v>
      </c>
      <c r="G18">
        <v>37</v>
      </c>
      <c r="H18">
        <v>13</v>
      </c>
      <c r="K18" t="s">
        <v>175</v>
      </c>
      <c r="L18">
        <v>100</v>
      </c>
      <c r="M18">
        <v>92</v>
      </c>
      <c r="N18">
        <v>49</v>
      </c>
      <c r="O18">
        <v>32</v>
      </c>
      <c r="P18">
        <v>18</v>
      </c>
      <c r="Q18">
        <v>7</v>
      </c>
      <c r="R18">
        <v>0</v>
      </c>
      <c r="U18" t="s">
        <v>176</v>
      </c>
      <c r="V18">
        <v>100</v>
      </c>
      <c r="W18">
        <v>98</v>
      </c>
      <c r="X18">
        <v>84</v>
      </c>
      <c r="Y18">
        <v>74</v>
      </c>
      <c r="Z18">
        <v>47</v>
      </c>
      <c r="AA18">
        <v>19</v>
      </c>
      <c r="AB18">
        <v>12</v>
      </c>
    </row>
    <row r="19" spans="1:29" x14ac:dyDescent="0.25">
      <c r="A19" t="s">
        <v>177</v>
      </c>
      <c r="B19">
        <v>100</v>
      </c>
      <c r="C19">
        <v>96</v>
      </c>
      <c r="D19">
        <v>38</v>
      </c>
      <c r="E19">
        <v>22</v>
      </c>
      <c r="F19">
        <v>7</v>
      </c>
      <c r="G19">
        <v>0</v>
      </c>
      <c r="H19">
        <v>0</v>
      </c>
      <c r="K19" t="s">
        <v>178</v>
      </c>
      <c r="L19">
        <v>100</v>
      </c>
      <c r="M19">
        <v>99</v>
      </c>
      <c r="N19">
        <v>12</v>
      </c>
      <c r="O19">
        <v>6</v>
      </c>
      <c r="P19">
        <v>2</v>
      </c>
      <c r="Q19">
        <v>0</v>
      </c>
      <c r="R19">
        <v>0</v>
      </c>
      <c r="U19" t="s">
        <v>179</v>
      </c>
      <c r="V19">
        <v>100</v>
      </c>
      <c r="W19">
        <v>92</v>
      </c>
      <c r="X19">
        <v>38</v>
      </c>
      <c r="Y19">
        <v>27</v>
      </c>
      <c r="Z19">
        <v>11</v>
      </c>
      <c r="AA19">
        <v>9</v>
      </c>
      <c r="AB19">
        <v>0</v>
      </c>
    </row>
    <row r="20" spans="1:29" x14ac:dyDescent="0.25">
      <c r="A20" t="s">
        <v>180</v>
      </c>
      <c r="B20">
        <v>100</v>
      </c>
      <c r="C20">
        <v>97</v>
      </c>
      <c r="D20">
        <v>48</v>
      </c>
      <c r="E20">
        <v>22</v>
      </c>
      <c r="F20">
        <v>14</v>
      </c>
      <c r="G20">
        <v>0</v>
      </c>
      <c r="H20">
        <v>0</v>
      </c>
      <c r="K20" t="s">
        <v>181</v>
      </c>
      <c r="L20">
        <v>100</v>
      </c>
      <c r="M20">
        <v>94</v>
      </c>
      <c r="N20">
        <v>16</v>
      </c>
      <c r="O20">
        <v>7</v>
      </c>
      <c r="P20">
        <v>4</v>
      </c>
      <c r="Q20">
        <v>0</v>
      </c>
      <c r="R20">
        <v>0</v>
      </c>
      <c r="U20" t="s">
        <v>182</v>
      </c>
      <c r="V20">
        <v>100</v>
      </c>
      <c r="W20">
        <v>94</v>
      </c>
      <c r="X20">
        <v>42</v>
      </c>
      <c r="Y20">
        <v>31</v>
      </c>
      <c r="Z20">
        <v>8</v>
      </c>
      <c r="AA20">
        <v>0</v>
      </c>
      <c r="AB20">
        <v>0</v>
      </c>
    </row>
    <row r="22" spans="1:29" x14ac:dyDescent="0.25">
      <c r="A22" t="s">
        <v>119</v>
      </c>
      <c r="C22" t="s">
        <v>4</v>
      </c>
      <c r="K22" t="s">
        <v>4</v>
      </c>
      <c r="U22" t="s">
        <v>119</v>
      </c>
      <c r="W22" t="s">
        <v>4</v>
      </c>
    </row>
    <row r="23" spans="1:29" s="19" customFormat="1" x14ac:dyDescent="0.25">
      <c r="A23" s="19" t="s">
        <v>172</v>
      </c>
      <c r="B23" s="19">
        <v>0</v>
      </c>
      <c r="C23" s="19">
        <v>1</v>
      </c>
      <c r="D23" s="19">
        <v>2</v>
      </c>
      <c r="E23" s="19">
        <v>3</v>
      </c>
      <c r="F23" s="19">
        <v>5</v>
      </c>
      <c r="G23" s="19">
        <v>10</v>
      </c>
      <c r="H23" s="19">
        <v>20</v>
      </c>
      <c r="I23" s="19" t="s">
        <v>173</v>
      </c>
      <c r="K23" s="19" t="s">
        <v>129</v>
      </c>
      <c r="L23" s="19">
        <v>0</v>
      </c>
      <c r="M23" s="19">
        <v>1</v>
      </c>
      <c r="N23" s="19">
        <v>2</v>
      </c>
      <c r="O23" s="19">
        <v>3</v>
      </c>
      <c r="P23" s="19">
        <v>5</v>
      </c>
      <c r="Q23" s="19">
        <v>10</v>
      </c>
      <c r="R23" s="19">
        <v>20</v>
      </c>
      <c r="S23" s="19" t="s">
        <v>173</v>
      </c>
      <c r="U23" s="19" t="s">
        <v>133</v>
      </c>
      <c r="V23" s="19">
        <v>0</v>
      </c>
      <c r="W23" s="19">
        <v>1</v>
      </c>
      <c r="X23" s="19">
        <v>2</v>
      </c>
      <c r="Y23" s="19">
        <v>3</v>
      </c>
      <c r="Z23" s="19">
        <v>5</v>
      </c>
      <c r="AA23" s="19">
        <v>10</v>
      </c>
      <c r="AB23" s="19">
        <v>20</v>
      </c>
      <c r="AC23" s="19" t="s">
        <v>173</v>
      </c>
    </row>
    <row r="24" spans="1:29" s="19" customFormat="1" x14ac:dyDescent="0.25">
      <c r="A24" s="19" t="s">
        <v>172</v>
      </c>
      <c r="B24" s="19">
        <v>100</v>
      </c>
      <c r="C24" s="19">
        <v>96.666666666666671</v>
      </c>
      <c r="D24" s="19">
        <v>64</v>
      </c>
      <c r="E24" s="19">
        <v>55</v>
      </c>
      <c r="F24" s="19">
        <v>28.333333333333332</v>
      </c>
      <c r="G24" s="19">
        <v>18</v>
      </c>
      <c r="H24" s="19">
        <v>5.333333333333333</v>
      </c>
      <c r="K24" s="19" t="s">
        <v>129</v>
      </c>
      <c r="L24" s="19">
        <v>100</v>
      </c>
      <c r="M24" s="19">
        <v>94</v>
      </c>
      <c r="N24" s="19">
        <v>30.333333333333332</v>
      </c>
      <c r="O24" s="19">
        <v>20.666666666666668</v>
      </c>
      <c r="P24" s="19">
        <v>5.333333333333333</v>
      </c>
      <c r="Q24" s="19">
        <v>0</v>
      </c>
      <c r="R24" s="19">
        <v>0</v>
      </c>
      <c r="U24" s="19" t="s">
        <v>133</v>
      </c>
      <c r="V24" s="19">
        <v>100</v>
      </c>
      <c r="W24" s="19">
        <v>94.666666666666671</v>
      </c>
      <c r="X24" s="19">
        <v>57.333333333333336</v>
      </c>
      <c r="Y24" s="19">
        <v>45.666666666666664</v>
      </c>
      <c r="Z24" s="19">
        <v>26.666666666666668</v>
      </c>
      <c r="AA24" s="19">
        <v>15.666666666666666</v>
      </c>
      <c r="AB24" s="19">
        <v>3.6666666666666665</v>
      </c>
    </row>
    <row r="25" spans="1:29" s="19" customFormat="1" x14ac:dyDescent="0.25">
      <c r="A25" s="19" t="s">
        <v>5</v>
      </c>
      <c r="B25" s="19">
        <v>0</v>
      </c>
      <c r="C25" s="19">
        <v>1.5275252316519468</v>
      </c>
      <c r="D25" s="19">
        <v>3.4641016151377544</v>
      </c>
      <c r="E25" s="19">
        <v>6.5574385243020004</v>
      </c>
      <c r="F25" s="19">
        <v>4.5092497528228863</v>
      </c>
      <c r="G25" s="19">
        <v>3.6055512754639891</v>
      </c>
      <c r="H25" s="19">
        <v>1.5275252316519474</v>
      </c>
      <c r="K25" s="19" t="s">
        <v>5</v>
      </c>
      <c r="L25" s="19">
        <v>0</v>
      </c>
      <c r="M25" s="19">
        <v>0</v>
      </c>
      <c r="N25" s="19">
        <v>4.0414518843273708</v>
      </c>
      <c r="O25" s="19">
        <v>2.3094010767585034</v>
      </c>
      <c r="P25" s="19">
        <v>1.5275252316519474</v>
      </c>
      <c r="Q25" s="19">
        <v>0</v>
      </c>
      <c r="R25" s="19">
        <v>0</v>
      </c>
      <c r="U25" s="19" t="s">
        <v>5</v>
      </c>
      <c r="V25" s="19">
        <v>0</v>
      </c>
      <c r="W25" s="19">
        <v>1.5275252316519468</v>
      </c>
      <c r="X25" s="19">
        <v>8.0829037686547416</v>
      </c>
      <c r="Y25" s="19">
        <v>4.7258156262526088</v>
      </c>
      <c r="Z25" s="19">
        <v>4.5092497528228863</v>
      </c>
      <c r="AA25" s="19">
        <v>5.5075705472861003</v>
      </c>
      <c r="AB25" s="19">
        <v>1.154700538379251</v>
      </c>
    </row>
    <row r="26" spans="1:29" s="19" customFormat="1" x14ac:dyDescent="0.25">
      <c r="A26" s="19" t="s">
        <v>174</v>
      </c>
      <c r="B26" s="19">
        <v>100</v>
      </c>
      <c r="C26" s="19">
        <v>95.333333333333329</v>
      </c>
      <c r="D26" s="19">
        <v>81.333333333333329</v>
      </c>
      <c r="E26" s="19">
        <v>73.666666666666671</v>
      </c>
      <c r="F26" s="19">
        <v>37.666666666666664</v>
      </c>
      <c r="G26" s="19">
        <v>31</v>
      </c>
      <c r="H26" s="19">
        <v>11</v>
      </c>
      <c r="K26" s="19" t="s">
        <v>175</v>
      </c>
      <c r="L26" s="19">
        <v>100</v>
      </c>
      <c r="M26" s="19">
        <v>92.666666666666671</v>
      </c>
      <c r="N26" s="19">
        <v>46.666666666666664</v>
      </c>
      <c r="O26" s="19">
        <v>36.333333333333336</v>
      </c>
      <c r="P26" s="19">
        <v>17.666666666666668</v>
      </c>
      <c r="Q26" s="19">
        <v>8.6666666666666661</v>
      </c>
      <c r="R26" s="19">
        <v>0</v>
      </c>
      <c r="U26" s="19" t="s">
        <v>176</v>
      </c>
      <c r="V26" s="19">
        <v>100</v>
      </c>
      <c r="W26" s="19">
        <v>95</v>
      </c>
      <c r="X26" s="19">
        <v>78</v>
      </c>
      <c r="Y26" s="19">
        <v>70</v>
      </c>
      <c r="Z26" s="19">
        <v>43</v>
      </c>
      <c r="AA26" s="19">
        <v>21.333333333333332</v>
      </c>
      <c r="AB26" s="19">
        <v>9.3333333333333339</v>
      </c>
    </row>
    <row r="27" spans="1:29" s="19" customFormat="1" x14ac:dyDescent="0.25">
      <c r="A27" s="19" t="s">
        <v>5</v>
      </c>
      <c r="B27" s="19">
        <v>0</v>
      </c>
      <c r="C27" s="19">
        <v>2.0816659994661326</v>
      </c>
      <c r="D27" s="19">
        <v>2.8867513459481287</v>
      </c>
      <c r="E27" s="19">
        <v>4.1633319989322652</v>
      </c>
      <c r="F27" s="19">
        <v>7.5055534994651447</v>
      </c>
      <c r="G27" s="19">
        <v>5.2915026221291814</v>
      </c>
      <c r="H27" s="19">
        <v>3.4641016151377544</v>
      </c>
      <c r="K27" s="19" t="s">
        <v>5</v>
      </c>
      <c r="L27" s="19">
        <v>0</v>
      </c>
      <c r="M27" s="19">
        <v>0.57735026918962573</v>
      </c>
      <c r="N27" s="19">
        <v>4.0414518843273806</v>
      </c>
      <c r="O27" s="19">
        <v>4.0414518843273806</v>
      </c>
      <c r="P27" s="19">
        <v>3.5118845842842434</v>
      </c>
      <c r="Q27" s="19">
        <v>2.0816659994661317</v>
      </c>
      <c r="R27" s="19">
        <v>0</v>
      </c>
      <c r="U27" s="19" t="s">
        <v>5</v>
      </c>
      <c r="V27" s="19">
        <v>0</v>
      </c>
      <c r="W27" s="19">
        <v>2.6457513110645907</v>
      </c>
      <c r="X27" s="19">
        <v>6</v>
      </c>
      <c r="Y27" s="19">
        <v>4</v>
      </c>
      <c r="Z27" s="19">
        <v>8.717797887081348</v>
      </c>
      <c r="AA27" s="19">
        <v>2.0816659994661331</v>
      </c>
      <c r="AB27" s="19">
        <v>2.3094010767585051</v>
      </c>
    </row>
    <row r="28" spans="1:29" s="19" customFormat="1" x14ac:dyDescent="0.25">
      <c r="A28" s="19" t="s">
        <v>177</v>
      </c>
      <c r="B28" s="19">
        <v>100</v>
      </c>
      <c r="C28" s="19">
        <v>94.666666666666671</v>
      </c>
      <c r="D28" s="19">
        <v>32.333333333333336</v>
      </c>
      <c r="E28" s="19">
        <v>26</v>
      </c>
      <c r="F28" s="19">
        <v>5</v>
      </c>
      <c r="G28" s="19">
        <v>0</v>
      </c>
      <c r="H28" s="19">
        <v>0</v>
      </c>
      <c r="K28" s="19" t="s">
        <v>178</v>
      </c>
      <c r="L28" s="19">
        <v>100</v>
      </c>
      <c r="M28" s="19">
        <v>96.333333333333329</v>
      </c>
      <c r="N28" s="19">
        <v>15.666666666666666</v>
      </c>
      <c r="O28" s="19">
        <v>7</v>
      </c>
      <c r="P28" s="19">
        <v>1.6666666666666667</v>
      </c>
      <c r="Q28" s="19">
        <v>0</v>
      </c>
      <c r="R28" s="19">
        <v>0</v>
      </c>
      <c r="U28" s="19" t="s">
        <v>179</v>
      </c>
      <c r="V28" s="19">
        <v>100</v>
      </c>
      <c r="W28" s="19">
        <v>93.666666666666671</v>
      </c>
      <c r="X28" s="19">
        <v>34.333333333333336</v>
      </c>
      <c r="Y28" s="19">
        <v>27</v>
      </c>
      <c r="Z28" s="19">
        <v>12.666666666666666</v>
      </c>
      <c r="AA28" s="19">
        <v>6.666666666666667</v>
      </c>
      <c r="AB28" s="19">
        <v>0</v>
      </c>
    </row>
    <row r="29" spans="1:29" s="19" customFormat="1" x14ac:dyDescent="0.25">
      <c r="A29" s="19" t="s">
        <v>5</v>
      </c>
      <c r="B29" s="19">
        <v>0</v>
      </c>
      <c r="C29" s="19">
        <v>1.1547005383792517</v>
      </c>
      <c r="D29" s="19">
        <v>5.507570547286095</v>
      </c>
      <c r="E29" s="19">
        <v>4.5825756949558398</v>
      </c>
      <c r="F29" s="19">
        <v>2</v>
      </c>
      <c r="G29" s="19">
        <v>0</v>
      </c>
      <c r="H29" s="19">
        <v>0</v>
      </c>
      <c r="K29" s="19" t="s">
        <v>5</v>
      </c>
      <c r="L29" s="19">
        <v>0</v>
      </c>
      <c r="M29" s="19">
        <v>2.3094010767585034</v>
      </c>
      <c r="N29" s="19">
        <v>3.2145502536643153</v>
      </c>
      <c r="O29" s="19">
        <v>1</v>
      </c>
      <c r="P29" s="19">
        <v>0.57735026918962551</v>
      </c>
      <c r="Q29" s="19">
        <v>0</v>
      </c>
      <c r="R29" s="19">
        <v>0</v>
      </c>
      <c r="U29" s="19" t="s">
        <v>5</v>
      </c>
      <c r="V29" s="19">
        <v>0</v>
      </c>
      <c r="W29" s="19">
        <v>1.5275252316519468</v>
      </c>
      <c r="X29" s="19">
        <v>3.214550253664318</v>
      </c>
      <c r="Y29" s="19">
        <v>1</v>
      </c>
      <c r="Z29" s="19">
        <v>3.7859388972001837</v>
      </c>
      <c r="AA29" s="19">
        <v>2.5166114784235822</v>
      </c>
      <c r="AB29" s="19">
        <v>0</v>
      </c>
    </row>
    <row r="30" spans="1:29" s="19" customFormat="1" x14ac:dyDescent="0.25">
      <c r="A30" s="19" t="s">
        <v>180</v>
      </c>
      <c r="B30" s="19">
        <v>100</v>
      </c>
      <c r="C30" s="19">
        <v>94.666666666666671</v>
      </c>
      <c r="D30" s="19">
        <v>44.333333333333336</v>
      </c>
      <c r="E30" s="19">
        <v>20.333333333333332</v>
      </c>
      <c r="F30" s="19">
        <v>11.333333333333334</v>
      </c>
      <c r="G30" s="19">
        <v>0</v>
      </c>
      <c r="H30" s="19">
        <v>0</v>
      </c>
      <c r="K30" s="19" t="s">
        <v>181</v>
      </c>
      <c r="L30" s="19">
        <v>100</v>
      </c>
      <c r="M30" s="19">
        <v>95</v>
      </c>
      <c r="N30" s="19">
        <v>20</v>
      </c>
      <c r="O30" s="19">
        <v>10.333333333333334</v>
      </c>
      <c r="P30" s="19">
        <v>4.666666666666667</v>
      </c>
      <c r="Q30" s="19">
        <v>0</v>
      </c>
      <c r="R30" s="19">
        <v>0</v>
      </c>
      <c r="U30" s="19" t="s">
        <v>182</v>
      </c>
      <c r="V30" s="19">
        <v>100</v>
      </c>
      <c r="W30" s="19">
        <v>95.666666666666671</v>
      </c>
      <c r="X30" s="19">
        <v>43.333333333333336</v>
      </c>
      <c r="Y30" s="19">
        <v>29.666666666666668</v>
      </c>
      <c r="Z30" s="19">
        <v>12</v>
      </c>
      <c r="AA30" s="19">
        <v>0</v>
      </c>
      <c r="AB30" s="19">
        <v>0</v>
      </c>
    </row>
    <row r="31" spans="1:29" s="19" customFormat="1" x14ac:dyDescent="0.25">
      <c r="A31" s="19" t="s">
        <v>5</v>
      </c>
      <c r="B31" s="19">
        <v>0</v>
      </c>
      <c r="C31" s="19">
        <v>2.5166114784235836</v>
      </c>
      <c r="D31" s="19">
        <v>5.5075705472861154</v>
      </c>
      <c r="E31" s="19">
        <v>2.8867513459481353</v>
      </c>
      <c r="F31" s="19">
        <v>3.0550504633038948</v>
      </c>
      <c r="G31" s="19">
        <v>0</v>
      </c>
      <c r="H31" s="19">
        <v>0</v>
      </c>
      <c r="K31" s="19" t="s">
        <v>5</v>
      </c>
      <c r="L31" s="19">
        <v>0</v>
      </c>
      <c r="M31" s="19">
        <v>1.7320508075688772</v>
      </c>
      <c r="N31" s="19">
        <v>3.4641016151377544</v>
      </c>
      <c r="O31" s="19">
        <v>3.0550504633038948</v>
      </c>
      <c r="P31" s="19">
        <v>1.1547005383792526</v>
      </c>
      <c r="Q31" s="19">
        <v>0</v>
      </c>
      <c r="R31" s="19">
        <v>0</v>
      </c>
      <c r="U31" s="19" t="s">
        <v>5</v>
      </c>
      <c r="V31" s="19">
        <v>0</v>
      </c>
      <c r="W31" s="19">
        <v>1.5275252316519468</v>
      </c>
      <c r="X31" s="19">
        <v>3.2145502536643185</v>
      </c>
      <c r="Y31" s="19">
        <v>2.3094010767585034</v>
      </c>
      <c r="Z31" s="19">
        <v>3.6055512754639891</v>
      </c>
      <c r="AA31" s="19">
        <v>0</v>
      </c>
      <c r="AB31" s="19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27"/>
  <sheetViews>
    <sheetView workbookViewId="0">
      <selection activeCell="A21" sqref="A21:XFD27"/>
    </sheetView>
  </sheetViews>
  <sheetFormatPr defaultRowHeight="15" x14ac:dyDescent="0.25"/>
  <sheetData>
    <row r="1" spans="1:26" x14ac:dyDescent="0.25">
      <c r="A1" t="s">
        <v>120</v>
      </c>
      <c r="B1" t="s">
        <v>156</v>
      </c>
      <c r="J1" t="s">
        <v>120</v>
      </c>
      <c r="S1" t="s">
        <v>120</v>
      </c>
    </row>
    <row r="2" spans="1:26" x14ac:dyDescent="0.25">
      <c r="A2" t="s">
        <v>119</v>
      </c>
      <c r="B2">
        <v>0</v>
      </c>
      <c r="C2">
        <v>1</v>
      </c>
      <c r="D2">
        <v>2</v>
      </c>
      <c r="E2">
        <v>3</v>
      </c>
      <c r="F2">
        <v>5</v>
      </c>
      <c r="G2">
        <v>10</v>
      </c>
      <c r="H2">
        <v>20</v>
      </c>
      <c r="J2" t="s">
        <v>119</v>
      </c>
      <c r="K2">
        <v>0</v>
      </c>
      <c r="L2">
        <v>1</v>
      </c>
      <c r="M2">
        <v>2</v>
      </c>
      <c r="N2">
        <v>3</v>
      </c>
      <c r="O2">
        <v>5</v>
      </c>
      <c r="P2">
        <v>10</v>
      </c>
      <c r="Q2">
        <v>20</v>
      </c>
      <c r="S2" t="s">
        <v>119</v>
      </c>
      <c r="T2">
        <v>0</v>
      </c>
      <c r="U2">
        <v>1</v>
      </c>
      <c r="V2">
        <v>2</v>
      </c>
      <c r="W2">
        <v>3</v>
      </c>
      <c r="X2">
        <v>5</v>
      </c>
      <c r="Y2">
        <v>10</v>
      </c>
      <c r="Z2">
        <v>20</v>
      </c>
    </row>
    <row r="3" spans="1:26" x14ac:dyDescent="0.25">
      <c r="A3" t="s">
        <v>183</v>
      </c>
      <c r="B3">
        <v>100</v>
      </c>
      <c r="C3">
        <v>95</v>
      </c>
      <c r="D3">
        <v>47</v>
      </c>
      <c r="E3">
        <v>36</v>
      </c>
      <c r="F3">
        <v>7</v>
      </c>
      <c r="G3">
        <v>5</v>
      </c>
      <c r="H3">
        <v>3</v>
      </c>
      <c r="J3" t="s">
        <v>129</v>
      </c>
      <c r="K3">
        <v>100</v>
      </c>
      <c r="L3">
        <v>92</v>
      </c>
      <c r="M3">
        <v>62</v>
      </c>
      <c r="N3">
        <v>22</v>
      </c>
      <c r="O3">
        <v>9</v>
      </c>
      <c r="P3">
        <v>0</v>
      </c>
      <c r="Q3">
        <v>0</v>
      </c>
      <c r="S3" t="s">
        <v>133</v>
      </c>
      <c r="T3">
        <v>100</v>
      </c>
      <c r="U3">
        <v>98</v>
      </c>
      <c r="V3">
        <v>62</v>
      </c>
      <c r="W3">
        <v>45</v>
      </c>
      <c r="X3">
        <v>25</v>
      </c>
      <c r="Y3">
        <v>17</v>
      </c>
      <c r="Z3">
        <v>3</v>
      </c>
    </row>
    <row r="4" spans="1:26" x14ac:dyDescent="0.25">
      <c r="A4" t="s">
        <v>184</v>
      </c>
      <c r="B4">
        <v>100</v>
      </c>
      <c r="C4">
        <v>92</v>
      </c>
      <c r="D4">
        <v>82</v>
      </c>
      <c r="E4">
        <v>76</v>
      </c>
      <c r="F4">
        <v>65</v>
      </c>
      <c r="G4">
        <v>49</v>
      </c>
      <c r="H4">
        <v>17</v>
      </c>
      <c r="J4" t="s">
        <v>185</v>
      </c>
      <c r="K4">
        <v>100</v>
      </c>
      <c r="L4">
        <v>92</v>
      </c>
      <c r="M4">
        <v>86</v>
      </c>
      <c r="N4">
        <v>81</v>
      </c>
      <c r="O4">
        <v>32</v>
      </c>
      <c r="P4">
        <v>16</v>
      </c>
      <c r="Q4">
        <v>8</v>
      </c>
      <c r="S4" t="s">
        <v>186</v>
      </c>
      <c r="T4">
        <v>100</v>
      </c>
      <c r="U4">
        <v>93</v>
      </c>
      <c r="V4">
        <v>87</v>
      </c>
      <c r="W4">
        <v>85</v>
      </c>
      <c r="X4">
        <v>69</v>
      </c>
      <c r="Y4">
        <v>58</v>
      </c>
      <c r="Z4">
        <v>48</v>
      </c>
    </row>
    <row r="5" spans="1:26" x14ac:dyDescent="0.25">
      <c r="A5" t="s">
        <v>187</v>
      </c>
      <c r="B5">
        <v>100</v>
      </c>
      <c r="C5">
        <v>93</v>
      </c>
      <c r="D5">
        <v>75</v>
      </c>
      <c r="E5">
        <v>72</v>
      </c>
      <c r="F5">
        <v>70</v>
      </c>
      <c r="G5">
        <v>54</v>
      </c>
      <c r="H5">
        <v>21</v>
      </c>
      <c r="J5" t="s">
        <v>188</v>
      </c>
      <c r="K5">
        <v>100</v>
      </c>
      <c r="L5">
        <v>97</v>
      </c>
      <c r="M5">
        <v>78</v>
      </c>
      <c r="N5">
        <v>75</v>
      </c>
      <c r="O5">
        <v>42</v>
      </c>
      <c r="P5">
        <v>27</v>
      </c>
      <c r="Q5">
        <v>11</v>
      </c>
      <c r="S5" t="s">
        <v>189</v>
      </c>
      <c r="T5">
        <v>100</v>
      </c>
      <c r="U5">
        <v>92</v>
      </c>
      <c r="V5">
        <v>83</v>
      </c>
      <c r="W5">
        <v>84</v>
      </c>
      <c r="X5">
        <v>72</v>
      </c>
      <c r="Y5">
        <v>47</v>
      </c>
      <c r="Z5">
        <v>36</v>
      </c>
    </row>
    <row r="8" spans="1:26" x14ac:dyDescent="0.25">
      <c r="A8" t="s">
        <v>21</v>
      </c>
      <c r="B8" t="s">
        <v>156</v>
      </c>
      <c r="J8" t="s">
        <v>21</v>
      </c>
      <c r="S8" t="s">
        <v>21</v>
      </c>
    </row>
    <row r="9" spans="1:26" x14ac:dyDescent="0.25">
      <c r="A9" t="s">
        <v>119</v>
      </c>
      <c r="B9">
        <v>0</v>
      </c>
      <c r="C9">
        <v>1</v>
      </c>
      <c r="D9">
        <v>2</v>
      </c>
      <c r="E9">
        <v>3</v>
      </c>
      <c r="F9">
        <v>5</v>
      </c>
      <c r="G9">
        <v>10</v>
      </c>
      <c r="H9">
        <v>20</v>
      </c>
      <c r="J9" t="s">
        <v>119</v>
      </c>
      <c r="K9">
        <v>0</v>
      </c>
      <c r="L9">
        <v>1</v>
      </c>
      <c r="M9">
        <v>2</v>
      </c>
      <c r="N9">
        <v>3</v>
      </c>
      <c r="O9">
        <v>5</v>
      </c>
      <c r="P9">
        <v>10</v>
      </c>
      <c r="Q9">
        <v>20</v>
      </c>
      <c r="S9" t="s">
        <v>119</v>
      </c>
      <c r="T9">
        <v>0</v>
      </c>
      <c r="U9">
        <v>1</v>
      </c>
      <c r="V9">
        <v>2</v>
      </c>
      <c r="W9">
        <v>3</v>
      </c>
      <c r="X9">
        <v>5</v>
      </c>
      <c r="Y9">
        <v>10</v>
      </c>
      <c r="Z9">
        <v>20</v>
      </c>
    </row>
    <row r="10" spans="1:26" x14ac:dyDescent="0.25">
      <c r="A10" t="s">
        <v>183</v>
      </c>
      <c r="B10">
        <v>100</v>
      </c>
      <c r="C10">
        <v>97</v>
      </c>
      <c r="D10">
        <v>55</v>
      </c>
      <c r="E10">
        <v>37</v>
      </c>
      <c r="F10">
        <v>15</v>
      </c>
      <c r="G10">
        <v>3</v>
      </c>
      <c r="H10">
        <v>2</v>
      </c>
      <c r="J10" t="s">
        <v>129</v>
      </c>
      <c r="K10">
        <v>100</v>
      </c>
      <c r="L10">
        <v>98</v>
      </c>
      <c r="M10">
        <v>38</v>
      </c>
      <c r="N10">
        <v>18</v>
      </c>
      <c r="O10">
        <v>4</v>
      </c>
      <c r="P10">
        <v>2</v>
      </c>
      <c r="Q10">
        <v>0</v>
      </c>
      <c r="S10" t="s">
        <v>133</v>
      </c>
      <c r="T10">
        <v>100</v>
      </c>
      <c r="U10">
        <v>94</v>
      </c>
      <c r="V10">
        <v>48</v>
      </c>
      <c r="W10">
        <v>39</v>
      </c>
      <c r="X10">
        <v>33</v>
      </c>
      <c r="Y10">
        <v>25</v>
      </c>
      <c r="Z10">
        <v>4</v>
      </c>
    </row>
    <row r="11" spans="1:26" x14ac:dyDescent="0.25">
      <c r="A11" t="s">
        <v>184</v>
      </c>
      <c r="B11">
        <v>100</v>
      </c>
      <c r="C11">
        <v>92</v>
      </c>
      <c r="D11">
        <v>87.1</v>
      </c>
      <c r="E11">
        <v>72</v>
      </c>
      <c r="F11">
        <v>53</v>
      </c>
      <c r="G11">
        <v>48</v>
      </c>
      <c r="H11">
        <v>24</v>
      </c>
      <c r="J11" t="s">
        <v>185</v>
      </c>
      <c r="K11">
        <v>100</v>
      </c>
      <c r="L11">
        <v>94</v>
      </c>
      <c r="M11">
        <v>88</v>
      </c>
      <c r="N11">
        <v>78.8</v>
      </c>
      <c r="O11">
        <v>45</v>
      </c>
      <c r="P11">
        <v>28</v>
      </c>
      <c r="Q11">
        <v>22.5</v>
      </c>
      <c r="S11" t="s">
        <v>186</v>
      </c>
      <c r="T11">
        <v>100</v>
      </c>
      <c r="U11">
        <v>95</v>
      </c>
      <c r="V11">
        <v>92</v>
      </c>
      <c r="W11">
        <v>88</v>
      </c>
      <c r="X11">
        <v>68</v>
      </c>
      <c r="Y11">
        <v>54</v>
      </c>
      <c r="Z11">
        <v>48</v>
      </c>
    </row>
    <row r="12" spans="1:26" x14ac:dyDescent="0.25">
      <c r="A12" t="s">
        <v>187</v>
      </c>
      <c r="B12">
        <v>100</v>
      </c>
      <c r="C12">
        <v>94</v>
      </c>
      <c r="D12">
        <v>85</v>
      </c>
      <c r="E12">
        <v>77.5</v>
      </c>
      <c r="F12">
        <v>68</v>
      </c>
      <c r="G12">
        <v>62.6</v>
      </c>
      <c r="H12">
        <v>13</v>
      </c>
      <c r="J12" t="s">
        <v>188</v>
      </c>
      <c r="K12">
        <v>100</v>
      </c>
      <c r="L12">
        <v>96</v>
      </c>
      <c r="M12">
        <v>85</v>
      </c>
      <c r="N12">
        <v>79.3</v>
      </c>
      <c r="O12">
        <v>55</v>
      </c>
      <c r="P12">
        <v>32</v>
      </c>
      <c r="Q12">
        <v>18</v>
      </c>
      <c r="S12" t="s">
        <v>189</v>
      </c>
      <c r="T12">
        <v>100</v>
      </c>
      <c r="U12">
        <v>92</v>
      </c>
      <c r="V12">
        <v>85</v>
      </c>
      <c r="W12">
        <v>79</v>
      </c>
      <c r="X12">
        <v>65</v>
      </c>
      <c r="Y12">
        <v>47</v>
      </c>
      <c r="Z12">
        <v>39</v>
      </c>
    </row>
    <row r="14" spans="1:26" x14ac:dyDescent="0.25">
      <c r="A14" t="s">
        <v>22</v>
      </c>
      <c r="B14" t="s">
        <v>156</v>
      </c>
      <c r="J14" t="s">
        <v>22</v>
      </c>
      <c r="S14" t="s">
        <v>22</v>
      </c>
    </row>
    <row r="15" spans="1:26" x14ac:dyDescent="0.25">
      <c r="A15" t="s">
        <v>119</v>
      </c>
      <c r="B15">
        <v>0</v>
      </c>
      <c r="C15">
        <v>1</v>
      </c>
      <c r="D15">
        <v>2</v>
      </c>
      <c r="E15">
        <v>3</v>
      </c>
      <c r="F15">
        <v>5</v>
      </c>
      <c r="G15">
        <v>10</v>
      </c>
      <c r="H15">
        <v>20</v>
      </c>
      <c r="J15" t="s">
        <v>119</v>
      </c>
      <c r="K15">
        <v>0</v>
      </c>
      <c r="L15">
        <v>1</v>
      </c>
      <c r="M15">
        <v>2</v>
      </c>
      <c r="N15">
        <v>3</v>
      </c>
      <c r="O15">
        <v>5</v>
      </c>
      <c r="P15">
        <v>10</v>
      </c>
      <c r="Q15">
        <v>20</v>
      </c>
      <c r="S15" t="s">
        <v>119</v>
      </c>
      <c r="T15">
        <v>0</v>
      </c>
      <c r="U15">
        <v>1</v>
      </c>
      <c r="V15">
        <v>2</v>
      </c>
      <c r="W15">
        <v>3</v>
      </c>
      <c r="X15">
        <v>5</v>
      </c>
      <c r="Y15">
        <v>10</v>
      </c>
      <c r="Z15">
        <v>20</v>
      </c>
    </row>
    <row r="16" spans="1:26" x14ac:dyDescent="0.25">
      <c r="A16" t="s">
        <v>183</v>
      </c>
      <c r="B16">
        <v>100</v>
      </c>
      <c r="C16">
        <v>93</v>
      </c>
      <c r="D16">
        <v>52</v>
      </c>
      <c r="E16">
        <v>43</v>
      </c>
      <c r="F16">
        <v>15</v>
      </c>
      <c r="G16">
        <v>2</v>
      </c>
      <c r="H16">
        <v>0</v>
      </c>
      <c r="J16" t="s">
        <v>129</v>
      </c>
      <c r="K16">
        <v>100</v>
      </c>
      <c r="L16">
        <v>94</v>
      </c>
      <c r="M16">
        <v>35</v>
      </c>
      <c r="N16">
        <v>22</v>
      </c>
      <c r="O16">
        <v>7</v>
      </c>
      <c r="P16">
        <v>3</v>
      </c>
      <c r="Q16">
        <v>0</v>
      </c>
      <c r="S16" t="s">
        <v>133</v>
      </c>
      <c r="T16">
        <v>100</v>
      </c>
      <c r="U16">
        <v>96</v>
      </c>
      <c r="V16">
        <v>45</v>
      </c>
      <c r="W16">
        <v>42</v>
      </c>
      <c r="X16">
        <v>27</v>
      </c>
      <c r="Y16">
        <v>19</v>
      </c>
      <c r="Z16">
        <v>3</v>
      </c>
    </row>
    <row r="17" spans="1:26" x14ac:dyDescent="0.25">
      <c r="A17" t="s">
        <v>184</v>
      </c>
      <c r="B17">
        <v>100</v>
      </c>
      <c r="C17">
        <v>96</v>
      </c>
      <c r="D17">
        <v>82.5</v>
      </c>
      <c r="E17">
        <v>75.599999999999994</v>
      </c>
      <c r="F17">
        <v>58</v>
      </c>
      <c r="G17">
        <v>48.6</v>
      </c>
      <c r="H17">
        <v>20</v>
      </c>
      <c r="J17" t="s">
        <v>185</v>
      </c>
      <c r="K17">
        <v>100</v>
      </c>
      <c r="L17">
        <v>92</v>
      </c>
      <c r="M17">
        <v>92</v>
      </c>
      <c r="N17">
        <v>75</v>
      </c>
      <c r="O17">
        <v>38</v>
      </c>
      <c r="P17">
        <v>25</v>
      </c>
      <c r="Q17">
        <v>18</v>
      </c>
      <c r="S17" t="s">
        <v>186</v>
      </c>
      <c r="T17">
        <v>100</v>
      </c>
      <c r="U17">
        <v>92</v>
      </c>
      <c r="V17">
        <v>91</v>
      </c>
      <c r="W17">
        <v>78</v>
      </c>
      <c r="X17">
        <v>66</v>
      </c>
      <c r="Y17">
        <v>51</v>
      </c>
      <c r="Z17">
        <v>55</v>
      </c>
    </row>
    <row r="18" spans="1:26" x14ac:dyDescent="0.25">
      <c r="A18" t="s">
        <v>187</v>
      </c>
      <c r="B18">
        <v>100</v>
      </c>
      <c r="C18">
        <v>96</v>
      </c>
      <c r="D18">
        <v>75.8</v>
      </c>
      <c r="E18">
        <v>72.5</v>
      </c>
      <c r="F18">
        <v>64</v>
      </c>
      <c r="G18">
        <v>56.3</v>
      </c>
      <c r="H18">
        <v>18</v>
      </c>
      <c r="J18" t="s">
        <v>188</v>
      </c>
      <c r="K18">
        <v>100</v>
      </c>
      <c r="L18">
        <v>95</v>
      </c>
      <c r="M18">
        <v>81</v>
      </c>
      <c r="N18">
        <v>72.3</v>
      </c>
      <c r="O18">
        <v>52</v>
      </c>
      <c r="P18">
        <v>33</v>
      </c>
      <c r="Q18">
        <v>16</v>
      </c>
      <c r="S18" t="s">
        <v>189</v>
      </c>
      <c r="T18">
        <v>100</v>
      </c>
      <c r="U18">
        <v>92</v>
      </c>
      <c r="V18">
        <v>93</v>
      </c>
      <c r="W18">
        <v>81</v>
      </c>
      <c r="X18">
        <v>69</v>
      </c>
      <c r="Y18">
        <v>43</v>
      </c>
      <c r="Z18">
        <v>37</v>
      </c>
    </row>
    <row r="20" spans="1:26" x14ac:dyDescent="0.25">
      <c r="A20" t="s">
        <v>4</v>
      </c>
      <c r="B20" t="s">
        <v>156</v>
      </c>
      <c r="J20" t="s">
        <v>4</v>
      </c>
      <c r="L20" t="s">
        <v>156</v>
      </c>
      <c r="S20" t="s">
        <v>190</v>
      </c>
    </row>
    <row r="21" spans="1:26" s="19" customFormat="1" x14ac:dyDescent="0.25">
      <c r="A21" s="19" t="s">
        <v>119</v>
      </c>
      <c r="B21" s="19">
        <v>0</v>
      </c>
      <c r="C21" s="19">
        <v>1</v>
      </c>
      <c r="D21" s="19">
        <v>2</v>
      </c>
      <c r="E21" s="19">
        <v>3</v>
      </c>
      <c r="F21" s="19">
        <v>5</v>
      </c>
      <c r="G21" s="19">
        <v>10</v>
      </c>
      <c r="H21" s="19">
        <v>20</v>
      </c>
      <c r="J21" s="19" t="s">
        <v>119</v>
      </c>
      <c r="K21" s="19">
        <v>0</v>
      </c>
      <c r="L21" s="19">
        <v>1</v>
      </c>
      <c r="M21" s="19">
        <v>2</v>
      </c>
      <c r="N21" s="19">
        <v>3</v>
      </c>
      <c r="O21" s="19">
        <v>5</v>
      </c>
      <c r="P21" s="19">
        <v>10</v>
      </c>
      <c r="Q21" s="19">
        <v>20</v>
      </c>
      <c r="S21" s="19" t="s">
        <v>119</v>
      </c>
      <c r="T21" s="19">
        <v>0</v>
      </c>
      <c r="U21" s="19">
        <v>1</v>
      </c>
      <c r="V21" s="19">
        <v>2</v>
      </c>
      <c r="W21" s="19">
        <v>3</v>
      </c>
      <c r="X21" s="19">
        <v>5</v>
      </c>
      <c r="Y21" s="19">
        <v>10</v>
      </c>
      <c r="Z21" s="19">
        <v>20</v>
      </c>
    </row>
    <row r="22" spans="1:26" s="19" customFormat="1" x14ac:dyDescent="0.25">
      <c r="A22" s="19" t="s">
        <v>183</v>
      </c>
      <c r="B22" s="19">
        <v>100</v>
      </c>
      <c r="C22" s="19">
        <v>95</v>
      </c>
      <c r="D22" s="19">
        <v>51.333333333333336</v>
      </c>
      <c r="E22" s="19">
        <v>38.666666666666664</v>
      </c>
      <c r="F22" s="19">
        <v>12.333333333333334</v>
      </c>
      <c r="G22" s="19">
        <v>3.3333333333333335</v>
      </c>
      <c r="H22" s="19">
        <v>1.6666666666666667</v>
      </c>
      <c r="J22" s="19" t="s">
        <v>129</v>
      </c>
      <c r="K22" s="19">
        <v>100</v>
      </c>
      <c r="L22" s="19">
        <v>94.666666666666671</v>
      </c>
      <c r="M22" s="19">
        <v>45</v>
      </c>
      <c r="N22" s="19">
        <v>20.666666666666668</v>
      </c>
      <c r="O22" s="19">
        <v>6.666666666666667</v>
      </c>
      <c r="P22" s="19">
        <v>1.6666666666666667</v>
      </c>
      <c r="Q22" s="19">
        <v>0</v>
      </c>
      <c r="S22" s="19" t="s">
        <v>133</v>
      </c>
      <c r="T22" s="19">
        <v>100</v>
      </c>
      <c r="U22" s="19">
        <v>96</v>
      </c>
      <c r="V22" s="19">
        <v>51.666666666666664</v>
      </c>
      <c r="W22" s="19">
        <v>42</v>
      </c>
      <c r="X22" s="19">
        <v>28.333333333333332</v>
      </c>
      <c r="Y22" s="19">
        <v>20.333333333333332</v>
      </c>
      <c r="Z22" s="19">
        <v>3.3333333333333335</v>
      </c>
    </row>
    <row r="23" spans="1:26" s="19" customFormat="1" x14ac:dyDescent="0.25">
      <c r="A23" s="19" t="s">
        <v>5</v>
      </c>
      <c r="B23" s="19">
        <v>0</v>
      </c>
      <c r="C23" s="19">
        <v>2</v>
      </c>
      <c r="D23" s="19">
        <v>4.0414518843273806</v>
      </c>
      <c r="E23" s="19">
        <v>3.7859388972001824</v>
      </c>
      <c r="F23" s="19">
        <v>4.6188021535170067</v>
      </c>
      <c r="G23" s="19">
        <v>1.5275252316519463</v>
      </c>
      <c r="H23" s="19">
        <v>1.5275252316519465</v>
      </c>
      <c r="J23" s="19" t="s">
        <v>5</v>
      </c>
      <c r="K23" s="19">
        <v>0</v>
      </c>
      <c r="L23" s="19">
        <v>3.0550504633038931</v>
      </c>
      <c r="M23" s="19">
        <v>14.798648586948742</v>
      </c>
      <c r="N23" s="19">
        <v>2.3094010767585034</v>
      </c>
      <c r="O23" s="19">
        <v>2.5166114784235822</v>
      </c>
      <c r="P23" s="19">
        <v>1.5275252316519465</v>
      </c>
      <c r="Q23" s="19">
        <v>0</v>
      </c>
      <c r="S23" s="19" t="s">
        <v>5</v>
      </c>
      <c r="T23" s="19">
        <v>0</v>
      </c>
      <c r="U23" s="19">
        <v>2</v>
      </c>
      <c r="V23" s="19">
        <v>9.0737717258774744</v>
      </c>
      <c r="W23" s="19">
        <v>3</v>
      </c>
      <c r="X23" s="19">
        <v>4.1633319989322564</v>
      </c>
      <c r="Y23" s="19">
        <v>4.1633319989322697</v>
      </c>
      <c r="Z23" s="19">
        <v>0.57735026918962473</v>
      </c>
    </row>
    <row r="24" spans="1:26" s="19" customFormat="1" x14ac:dyDescent="0.25">
      <c r="A24" s="19" t="s">
        <v>184</v>
      </c>
      <c r="B24" s="19">
        <v>100</v>
      </c>
      <c r="C24" s="19">
        <v>93.333333333333329</v>
      </c>
      <c r="D24" s="19">
        <v>83.86666666666666</v>
      </c>
      <c r="E24" s="19">
        <v>74.533333333333331</v>
      </c>
      <c r="F24" s="19">
        <v>58.666666666666664</v>
      </c>
      <c r="G24" s="19">
        <v>48.533333333333331</v>
      </c>
      <c r="H24" s="19">
        <v>20.333333333333332</v>
      </c>
      <c r="J24" s="19" t="s">
        <v>185</v>
      </c>
      <c r="K24" s="19">
        <v>100</v>
      </c>
      <c r="L24" s="19">
        <v>92.666666666666671</v>
      </c>
      <c r="M24" s="19">
        <v>88.666666666666671</v>
      </c>
      <c r="N24" s="19">
        <v>78.266666666666666</v>
      </c>
      <c r="O24" s="19">
        <v>38.333333333333336</v>
      </c>
      <c r="P24" s="19">
        <v>23</v>
      </c>
      <c r="Q24" s="19">
        <v>16.166666666666668</v>
      </c>
      <c r="S24" s="19" t="s">
        <v>186</v>
      </c>
      <c r="T24" s="19">
        <v>100</v>
      </c>
      <c r="U24" s="19">
        <v>93.333333333333329</v>
      </c>
      <c r="V24" s="19">
        <v>90</v>
      </c>
      <c r="W24" s="19">
        <v>83.666666666666671</v>
      </c>
      <c r="X24" s="19">
        <v>67.666666666666671</v>
      </c>
      <c r="Y24" s="19">
        <v>54.333333333333336</v>
      </c>
      <c r="Z24" s="19">
        <v>50.333333333333336</v>
      </c>
    </row>
    <row r="25" spans="1:26" s="19" customFormat="1" x14ac:dyDescent="0.25">
      <c r="A25" s="19" t="s">
        <v>5</v>
      </c>
      <c r="B25" s="19">
        <v>0</v>
      </c>
      <c r="C25" s="19">
        <v>2.3094010767585034</v>
      </c>
      <c r="D25" s="19">
        <v>2.8112867753634303</v>
      </c>
      <c r="E25" s="19">
        <v>2.2030282189144392</v>
      </c>
      <c r="F25" s="19">
        <v>6.0277137733417083</v>
      </c>
      <c r="G25" s="19">
        <v>0.50332229568471676</v>
      </c>
      <c r="H25" s="19">
        <v>3.5118845842842519</v>
      </c>
      <c r="J25" s="19" t="s">
        <v>5</v>
      </c>
      <c r="K25" s="19">
        <v>0</v>
      </c>
      <c r="L25" s="19">
        <v>1.1547005383792517</v>
      </c>
      <c r="M25" s="19">
        <v>3.0550504633038931</v>
      </c>
      <c r="N25" s="19">
        <v>3.0353473167552556</v>
      </c>
      <c r="O25" s="19">
        <v>6.5064070986477232</v>
      </c>
      <c r="P25" s="19">
        <v>6.2449979983983983</v>
      </c>
      <c r="Q25" s="19">
        <v>7.4218146927374384</v>
      </c>
      <c r="S25" s="19" t="s">
        <v>5</v>
      </c>
      <c r="T25" s="19">
        <v>0</v>
      </c>
      <c r="U25" s="19">
        <v>1.5275252316519468</v>
      </c>
      <c r="V25" s="19">
        <v>2.6457513110645907</v>
      </c>
      <c r="W25" s="19">
        <v>5.1316014394468841</v>
      </c>
      <c r="X25" s="19">
        <v>1.5275252316519468</v>
      </c>
      <c r="Y25" s="19">
        <v>3.5118845842842461</v>
      </c>
      <c r="Z25" s="19">
        <v>4.0414518843273806</v>
      </c>
    </row>
    <row r="26" spans="1:26" s="19" customFormat="1" x14ac:dyDescent="0.25">
      <c r="A26" s="19" t="s">
        <v>187</v>
      </c>
      <c r="B26" s="19">
        <v>100</v>
      </c>
      <c r="C26" s="19">
        <v>94.333333333333329</v>
      </c>
      <c r="D26" s="19">
        <v>78.600000000000009</v>
      </c>
      <c r="E26" s="19">
        <v>74</v>
      </c>
      <c r="F26" s="19">
        <v>67.333333333333329</v>
      </c>
      <c r="G26" s="19">
        <v>57.633333333333326</v>
      </c>
      <c r="H26" s="19">
        <v>17.333333333333332</v>
      </c>
      <c r="J26" s="19" t="s">
        <v>188</v>
      </c>
      <c r="K26" s="19">
        <v>100</v>
      </c>
      <c r="L26" s="19">
        <v>96</v>
      </c>
      <c r="M26" s="19">
        <v>81.333333333333329</v>
      </c>
      <c r="N26" s="19">
        <v>75.533333333333346</v>
      </c>
      <c r="O26" s="19">
        <v>49.666666666666664</v>
      </c>
      <c r="P26" s="19">
        <v>30.666666666666668</v>
      </c>
      <c r="Q26" s="19">
        <v>15</v>
      </c>
      <c r="S26" s="19" t="s">
        <v>189</v>
      </c>
      <c r="T26" s="19">
        <v>100</v>
      </c>
      <c r="U26" s="19">
        <v>92</v>
      </c>
      <c r="V26" s="19">
        <v>87</v>
      </c>
      <c r="W26" s="19">
        <v>81.333333333333329</v>
      </c>
      <c r="X26" s="19">
        <v>68.666666666666671</v>
      </c>
      <c r="Y26" s="19">
        <v>45.666666666666664</v>
      </c>
      <c r="Z26" s="19">
        <v>37.333333333333336</v>
      </c>
    </row>
    <row r="27" spans="1:26" s="19" customFormat="1" x14ac:dyDescent="0.25">
      <c r="A27" s="19" t="s">
        <v>5</v>
      </c>
      <c r="B27" s="19">
        <v>0</v>
      </c>
      <c r="C27" s="19">
        <v>1.5275252316519468</v>
      </c>
      <c r="D27" s="19">
        <v>5.556977595779923</v>
      </c>
      <c r="E27" s="19">
        <v>3.0413812651491097</v>
      </c>
      <c r="F27" s="19">
        <v>3.0550504633038931</v>
      </c>
      <c r="G27" s="19">
        <v>4.4523402086243751</v>
      </c>
      <c r="H27" s="19">
        <v>4.0414518843273779</v>
      </c>
      <c r="J27" s="19" t="s">
        <v>5</v>
      </c>
      <c r="K27" s="19">
        <v>0</v>
      </c>
      <c r="L27" s="19">
        <v>1</v>
      </c>
      <c r="M27" s="19">
        <v>3.5118845842842461</v>
      </c>
      <c r="N27" s="19">
        <v>3.5303446479534162</v>
      </c>
      <c r="O27" s="19">
        <v>6.8068592855540571</v>
      </c>
      <c r="P27" s="19">
        <v>3.2145502536643185</v>
      </c>
      <c r="Q27" s="19">
        <v>3.6055512754639891</v>
      </c>
      <c r="S27" s="19" t="s">
        <v>5</v>
      </c>
      <c r="T27" s="19">
        <v>0</v>
      </c>
      <c r="U27" s="19">
        <v>0</v>
      </c>
      <c r="V27" s="19">
        <v>5.2915026221291814</v>
      </c>
      <c r="W27" s="19">
        <v>2.5166114784235831</v>
      </c>
      <c r="X27" s="19">
        <v>3.5118845842842461</v>
      </c>
      <c r="Y27" s="19">
        <v>2.3094010767585029</v>
      </c>
      <c r="Z27" s="19">
        <v>1.5275252316519465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19"/>
  <sheetViews>
    <sheetView tabSelected="1" workbookViewId="0">
      <selection activeCell="G11" sqref="G11"/>
    </sheetView>
  </sheetViews>
  <sheetFormatPr defaultRowHeight="15" x14ac:dyDescent="0.25"/>
  <cols>
    <col min="1" max="4" width="9.140625" style="1"/>
    <col min="5" max="5" width="9.5703125" style="1" bestFit="1" customWidth="1"/>
    <col min="6" max="16384" width="9.140625" style="1"/>
  </cols>
  <sheetData>
    <row r="1" spans="1:17" x14ac:dyDescent="0.25">
      <c r="B1" s="39" t="s">
        <v>107</v>
      </c>
      <c r="C1" s="39" t="s">
        <v>108</v>
      </c>
      <c r="D1" s="1" t="s">
        <v>109</v>
      </c>
      <c r="E1" s="39" t="s">
        <v>110</v>
      </c>
      <c r="H1" s="39" t="s">
        <v>107</v>
      </c>
      <c r="I1" s="39" t="s">
        <v>108</v>
      </c>
      <c r="J1" s="1" t="s">
        <v>111</v>
      </c>
      <c r="K1" s="39" t="s">
        <v>110</v>
      </c>
      <c r="N1" s="39" t="s">
        <v>107</v>
      </c>
      <c r="O1" s="39" t="s">
        <v>108</v>
      </c>
      <c r="P1" s="1" t="s">
        <v>136</v>
      </c>
      <c r="Q1" s="39" t="s">
        <v>110</v>
      </c>
    </row>
    <row r="2" spans="1:17" x14ac:dyDescent="0.25">
      <c r="A2" s="1" t="s">
        <v>128</v>
      </c>
      <c r="B2" s="1">
        <v>20.2</v>
      </c>
      <c r="C2" s="1">
        <v>0.32800000000000001</v>
      </c>
      <c r="D2" s="1">
        <v>278</v>
      </c>
      <c r="E2" s="1">
        <f t="shared" ref="E2:E7" si="0">D2*1000*10</f>
        <v>2780000</v>
      </c>
      <c r="G2" s="1" t="s">
        <v>191</v>
      </c>
      <c r="H2" s="1">
        <v>18.5</v>
      </c>
      <c r="I2" s="1">
        <v>0.35499999999999998</v>
      </c>
      <c r="J2" s="1">
        <v>12</v>
      </c>
      <c r="K2" s="1">
        <f>J2*100*10</f>
        <v>12000</v>
      </c>
      <c r="M2" s="1" t="s">
        <v>192</v>
      </c>
      <c r="N2" s="1">
        <v>20.2</v>
      </c>
      <c r="O2" s="1">
        <v>0.42599999999999999</v>
      </c>
      <c r="P2" s="1">
        <v>45.33</v>
      </c>
      <c r="Q2" s="1">
        <f>P2*10*10</f>
        <v>4533</v>
      </c>
    </row>
    <row r="3" spans="1:17" x14ac:dyDescent="0.25">
      <c r="A3" s="1" t="s">
        <v>128</v>
      </c>
      <c r="B3" s="1">
        <v>19.899999999999999</v>
      </c>
      <c r="C3" s="1">
        <v>0.433</v>
      </c>
      <c r="D3" s="1">
        <v>97.67</v>
      </c>
      <c r="E3" s="1">
        <f t="shared" si="0"/>
        <v>976700</v>
      </c>
      <c r="G3" s="1" t="s">
        <v>191</v>
      </c>
      <c r="H3" s="1">
        <v>18.8</v>
      </c>
      <c r="I3" s="1">
        <v>0.36199999999999999</v>
      </c>
      <c r="J3" s="1">
        <v>107</v>
      </c>
      <c r="K3" s="1">
        <f t="shared" ref="K3:K8" si="1">J3*100*10</f>
        <v>107000</v>
      </c>
      <c r="M3" s="1" t="s">
        <v>192</v>
      </c>
      <c r="N3" s="1">
        <v>18.2</v>
      </c>
      <c r="O3" s="1">
        <v>0.373</v>
      </c>
      <c r="P3" s="1">
        <v>167.33</v>
      </c>
      <c r="Q3" s="1">
        <f t="shared" ref="Q3:Q8" si="2">P3*10*10</f>
        <v>16733</v>
      </c>
    </row>
    <row r="4" spans="1:17" x14ac:dyDescent="0.25">
      <c r="A4" s="1" t="s">
        <v>128</v>
      </c>
      <c r="B4" s="1">
        <v>17.600000000000001</v>
      </c>
      <c r="C4" s="1">
        <v>0.34799999999999998</v>
      </c>
      <c r="D4" s="1">
        <v>108.33</v>
      </c>
      <c r="E4" s="1">
        <f t="shared" si="0"/>
        <v>1083300</v>
      </c>
      <c r="G4" s="1" t="s">
        <v>191</v>
      </c>
      <c r="H4" s="1">
        <v>19.2</v>
      </c>
      <c r="I4" s="1">
        <v>0.32500000000000001</v>
      </c>
      <c r="J4" s="1">
        <v>8.67</v>
      </c>
      <c r="K4" s="1">
        <f t="shared" si="1"/>
        <v>8670</v>
      </c>
      <c r="M4" s="1" t="s">
        <v>192</v>
      </c>
      <c r="N4" s="1">
        <v>18.7</v>
      </c>
      <c r="O4" s="1">
        <v>0.36899999999999999</v>
      </c>
      <c r="P4" s="1">
        <v>306.67</v>
      </c>
      <c r="Q4" s="1">
        <f t="shared" si="2"/>
        <v>30667.000000000004</v>
      </c>
    </row>
    <row r="5" spans="1:17" x14ac:dyDescent="0.25">
      <c r="A5" s="1" t="s">
        <v>128</v>
      </c>
      <c r="B5" s="1">
        <v>18.8</v>
      </c>
      <c r="C5" s="1">
        <v>0.41199999999999998</v>
      </c>
      <c r="D5" s="1">
        <v>303.67</v>
      </c>
      <c r="E5" s="1">
        <f t="shared" si="0"/>
        <v>3036700</v>
      </c>
      <c r="G5" s="1" t="s">
        <v>191</v>
      </c>
      <c r="H5" s="1">
        <v>19.2</v>
      </c>
      <c r="I5" s="1">
        <v>0.41899999999999998</v>
      </c>
      <c r="J5" s="1">
        <v>5.33</v>
      </c>
      <c r="K5" s="1">
        <f t="shared" si="1"/>
        <v>5330</v>
      </c>
      <c r="M5" s="1" t="s">
        <v>192</v>
      </c>
      <c r="N5" s="1">
        <v>19.600000000000001</v>
      </c>
      <c r="O5" s="1">
        <v>0.39400000000000002</v>
      </c>
      <c r="P5" s="1">
        <v>81.33</v>
      </c>
      <c r="Q5" s="1">
        <f t="shared" si="2"/>
        <v>8133</v>
      </c>
    </row>
    <row r="6" spans="1:17" x14ac:dyDescent="0.25">
      <c r="A6" s="1" t="s">
        <v>128</v>
      </c>
      <c r="B6" s="1">
        <v>18.8</v>
      </c>
      <c r="C6" s="1">
        <v>0.315</v>
      </c>
      <c r="D6" s="1">
        <v>18.670000000000002</v>
      </c>
      <c r="E6" s="1">
        <f t="shared" si="0"/>
        <v>186700</v>
      </c>
      <c r="G6" s="1" t="s">
        <v>191</v>
      </c>
      <c r="H6" s="1">
        <v>20.3</v>
      </c>
      <c r="I6" s="1">
        <v>0.38800000000000001</v>
      </c>
      <c r="J6" s="1">
        <v>48</v>
      </c>
      <c r="K6" s="1">
        <f t="shared" si="1"/>
        <v>48000</v>
      </c>
      <c r="M6" s="1" t="s">
        <v>192</v>
      </c>
      <c r="N6" s="1">
        <v>20.6</v>
      </c>
      <c r="O6" s="1">
        <v>0.435</v>
      </c>
      <c r="P6" s="1">
        <v>54.67</v>
      </c>
      <c r="Q6" s="1">
        <f t="shared" si="2"/>
        <v>5467</v>
      </c>
    </row>
    <row r="7" spans="1:17" x14ac:dyDescent="0.25">
      <c r="A7" s="1" t="s">
        <v>128</v>
      </c>
      <c r="B7" s="1">
        <v>17.899999999999999</v>
      </c>
      <c r="C7" s="1">
        <v>0.36199999999999999</v>
      </c>
      <c r="D7" s="1">
        <v>33.33</v>
      </c>
      <c r="E7" s="1">
        <f t="shared" si="0"/>
        <v>333300</v>
      </c>
      <c r="G7" s="1" t="s">
        <v>191</v>
      </c>
      <c r="H7" s="1">
        <v>17.399999999999999</v>
      </c>
      <c r="I7" s="1">
        <v>0.39700000000000002</v>
      </c>
      <c r="J7" s="1">
        <v>3.67</v>
      </c>
      <c r="K7" s="1">
        <f t="shared" si="1"/>
        <v>3670</v>
      </c>
      <c r="M7" s="1" t="s">
        <v>192</v>
      </c>
      <c r="N7" s="1">
        <v>18.8</v>
      </c>
      <c r="O7" s="1">
        <v>0.36099999999999999</v>
      </c>
      <c r="P7" s="1">
        <v>19.66</v>
      </c>
      <c r="Q7" s="1">
        <f t="shared" si="2"/>
        <v>1966</v>
      </c>
    </row>
    <row r="8" spans="1:17" x14ac:dyDescent="0.25">
      <c r="A8" s="39" t="s">
        <v>112</v>
      </c>
      <c r="B8" s="39">
        <f>AVERAGE(B2:B7)</f>
        <v>18.866666666666664</v>
      </c>
      <c r="C8" s="39">
        <f>AVERAGE(C2:C7)</f>
        <v>0.36633333333333334</v>
      </c>
      <c r="D8" s="1" t="s">
        <v>112</v>
      </c>
      <c r="E8" s="39">
        <f>AVERAGE(E2:E7)</f>
        <v>1399450</v>
      </c>
      <c r="G8" s="39" t="s">
        <v>112</v>
      </c>
      <c r="H8" s="1">
        <f>AVERAGE(H2:H7)</f>
        <v>18.900000000000002</v>
      </c>
      <c r="I8" s="1">
        <f>AVERAGE(I2:I7)</f>
        <v>0.37433333333333341</v>
      </c>
      <c r="J8" s="1">
        <f>AVERAGE(J2:J7)</f>
        <v>30.778333333333332</v>
      </c>
      <c r="K8" s="1">
        <f t="shared" si="1"/>
        <v>30778.333333333328</v>
      </c>
      <c r="M8" s="39" t="s">
        <v>112</v>
      </c>
      <c r="N8" s="1">
        <f>AVERAGE(N2:N7)</f>
        <v>19.349999999999998</v>
      </c>
      <c r="O8" s="1">
        <f>AVERAGE(O2:O7)</f>
        <v>0.39299999999999996</v>
      </c>
      <c r="P8" s="1">
        <f>AVERAGE(P2:P7)</f>
        <v>112.49833333333333</v>
      </c>
      <c r="Q8" s="1">
        <f t="shared" si="2"/>
        <v>11249.833333333334</v>
      </c>
    </row>
    <row r="11" spans="1:17" x14ac:dyDescent="0.25">
      <c r="B11" s="1" t="s">
        <v>128</v>
      </c>
      <c r="C11" s="1" t="s">
        <v>191</v>
      </c>
      <c r="D11" s="1" t="s">
        <v>192</v>
      </c>
    </row>
    <row r="12" spans="1:17" x14ac:dyDescent="0.25">
      <c r="B12" s="1">
        <v>2780000</v>
      </c>
      <c r="C12" s="1">
        <v>12000</v>
      </c>
      <c r="D12" s="1">
        <v>4533</v>
      </c>
    </row>
    <row r="13" spans="1:17" x14ac:dyDescent="0.25">
      <c r="B13" s="1">
        <v>976700</v>
      </c>
      <c r="C13" s="1">
        <v>107000</v>
      </c>
      <c r="D13" s="1">
        <v>16733</v>
      </c>
    </row>
    <row r="14" spans="1:17" x14ac:dyDescent="0.25">
      <c r="B14" s="1">
        <v>1083300</v>
      </c>
      <c r="C14" s="1">
        <v>8670</v>
      </c>
      <c r="D14" s="1">
        <v>30667.000000000004</v>
      </c>
    </row>
    <row r="15" spans="1:17" x14ac:dyDescent="0.25">
      <c r="B15" s="1">
        <v>3036700</v>
      </c>
      <c r="C15" s="1">
        <v>5330</v>
      </c>
      <c r="D15" s="1">
        <v>8133</v>
      </c>
    </row>
    <row r="16" spans="1:17" x14ac:dyDescent="0.25">
      <c r="B16" s="1">
        <v>186700</v>
      </c>
      <c r="C16" s="1">
        <v>48000</v>
      </c>
      <c r="D16" s="1">
        <v>5467</v>
      </c>
    </row>
    <row r="17" spans="1:4" x14ac:dyDescent="0.25">
      <c r="B17" s="1">
        <v>333300</v>
      </c>
      <c r="C17" s="1">
        <v>3670</v>
      </c>
      <c r="D17" s="1">
        <v>1966</v>
      </c>
    </row>
    <row r="18" spans="1:4" x14ac:dyDescent="0.25">
      <c r="A18" s="1" t="s">
        <v>4</v>
      </c>
      <c r="B18" s="39">
        <v>1399450</v>
      </c>
      <c r="C18" s="39">
        <v>30778.333333333328</v>
      </c>
      <c r="D18" s="39">
        <v>11249.833333333334</v>
      </c>
    </row>
    <row r="19" spans="1:4" x14ac:dyDescent="0.25">
      <c r="A19" s="1" t="s">
        <v>5</v>
      </c>
      <c r="B19" s="1">
        <f>STDEV(B12:B17)</f>
        <v>1222506.6572415873</v>
      </c>
      <c r="C19" s="1">
        <f>STDEV(C12:C17)</f>
        <v>40817.18237050013</v>
      </c>
      <c r="D19" s="1">
        <f>STDEV(D12:D17)</f>
        <v>10784.736444005794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18"/>
  <sheetViews>
    <sheetView workbookViewId="0">
      <selection activeCell="H3" sqref="H3"/>
    </sheetView>
  </sheetViews>
  <sheetFormatPr defaultRowHeight="15" x14ac:dyDescent="0.25"/>
  <cols>
    <col min="1" max="16384" width="9.140625" style="19"/>
  </cols>
  <sheetData>
    <row r="1" spans="1:13" x14ac:dyDescent="0.25">
      <c r="A1" s="19" t="s">
        <v>193</v>
      </c>
      <c r="B1" s="19" t="s">
        <v>194</v>
      </c>
      <c r="E1" s="19" t="s">
        <v>195</v>
      </c>
      <c r="H1" s="19" t="s">
        <v>194</v>
      </c>
      <c r="J1" s="19" t="s">
        <v>195</v>
      </c>
      <c r="L1" s="19" t="s">
        <v>194</v>
      </c>
      <c r="M1" s="19" t="s">
        <v>195</v>
      </c>
    </row>
    <row r="2" spans="1:13" x14ac:dyDescent="0.25">
      <c r="B2" s="19" t="s">
        <v>1</v>
      </c>
      <c r="C2" s="19" t="s">
        <v>2</v>
      </c>
      <c r="D2" s="19" t="s">
        <v>3</v>
      </c>
      <c r="E2" s="19" t="s">
        <v>1</v>
      </c>
      <c r="F2" s="19" t="s">
        <v>2</v>
      </c>
      <c r="G2" s="19" t="s">
        <v>3</v>
      </c>
      <c r="H2" s="19" t="s">
        <v>4</v>
      </c>
      <c r="I2" s="19" t="s">
        <v>5</v>
      </c>
      <c r="J2" s="19" t="s">
        <v>4</v>
      </c>
      <c r="K2" s="19" t="s">
        <v>5</v>
      </c>
    </row>
    <row r="3" spans="1:13" x14ac:dyDescent="0.25">
      <c r="A3" s="19" t="s">
        <v>196</v>
      </c>
      <c r="B3" s="19" t="s">
        <v>197</v>
      </c>
      <c r="C3" s="19" t="s">
        <v>197</v>
      </c>
      <c r="D3" s="19" t="s">
        <v>197</v>
      </c>
      <c r="E3" s="19">
        <v>67.900000000000006</v>
      </c>
      <c r="F3" s="19">
        <v>56.8</v>
      </c>
      <c r="G3" s="19">
        <v>61.3</v>
      </c>
      <c r="H3" s="19" t="s">
        <v>197</v>
      </c>
      <c r="I3" s="19" t="s">
        <v>197</v>
      </c>
      <c r="J3" s="19">
        <v>62</v>
      </c>
      <c r="K3" s="19">
        <v>5.5830099408831479</v>
      </c>
      <c r="L3" s="19" t="s">
        <v>197</v>
      </c>
      <c r="M3" s="19" t="s">
        <v>212</v>
      </c>
    </row>
    <row r="4" spans="1:13" x14ac:dyDescent="0.25">
      <c r="A4" s="19" t="s">
        <v>198</v>
      </c>
      <c r="B4" s="19" t="s">
        <v>197</v>
      </c>
      <c r="C4" s="19" t="s">
        <v>197</v>
      </c>
      <c r="D4" s="19" t="s">
        <v>197</v>
      </c>
      <c r="E4" s="19">
        <v>47.3</v>
      </c>
      <c r="F4" s="19">
        <v>51.1</v>
      </c>
      <c r="G4" s="19">
        <v>48.6</v>
      </c>
      <c r="H4" s="19" t="s">
        <v>197</v>
      </c>
      <c r="I4" s="19" t="s">
        <v>197</v>
      </c>
      <c r="J4" s="19">
        <v>49</v>
      </c>
      <c r="K4" s="19">
        <v>1.9313207915827986</v>
      </c>
      <c r="L4" s="19" t="s">
        <v>197</v>
      </c>
      <c r="M4" s="19" t="s">
        <v>213</v>
      </c>
    </row>
    <row r="5" spans="1:13" x14ac:dyDescent="0.25">
      <c r="A5" s="19" t="s">
        <v>199</v>
      </c>
      <c r="B5" s="19" t="s">
        <v>197</v>
      </c>
      <c r="C5" s="19" t="s">
        <v>197</v>
      </c>
      <c r="D5" s="19" t="s">
        <v>197</v>
      </c>
      <c r="E5" s="19">
        <v>41.3</v>
      </c>
      <c r="F5" s="19">
        <v>38.799999999999997</v>
      </c>
      <c r="G5" s="19">
        <v>36.9</v>
      </c>
      <c r="H5" s="19" t="s">
        <v>197</v>
      </c>
      <c r="I5" s="19" t="s">
        <v>197</v>
      </c>
      <c r="J5" s="19">
        <v>39</v>
      </c>
      <c r="K5" s="19">
        <v>2.2068076490713904</v>
      </c>
      <c r="L5" s="19" t="s">
        <v>197</v>
      </c>
      <c r="M5" s="19" t="s">
        <v>214</v>
      </c>
    </row>
    <row r="6" spans="1:13" x14ac:dyDescent="0.25">
      <c r="A6" s="19" t="s">
        <v>200</v>
      </c>
      <c r="B6" s="19" t="s">
        <v>197</v>
      </c>
      <c r="C6" s="19" t="s">
        <v>197</v>
      </c>
      <c r="D6" s="19" t="s">
        <v>197</v>
      </c>
      <c r="E6" s="19">
        <v>60.7</v>
      </c>
      <c r="F6" s="19">
        <v>54.3</v>
      </c>
      <c r="G6" s="19">
        <v>56.1</v>
      </c>
      <c r="H6" s="19" t="s">
        <v>197</v>
      </c>
      <c r="I6" s="19" t="s">
        <v>197</v>
      </c>
      <c r="J6" s="19">
        <v>57.033333333333331</v>
      </c>
      <c r="K6" s="19">
        <v>3.3005050118630863</v>
      </c>
      <c r="L6" s="19" t="s">
        <v>197</v>
      </c>
      <c r="M6" s="19" t="s">
        <v>215</v>
      </c>
    </row>
    <row r="7" spans="1:13" x14ac:dyDescent="0.25">
      <c r="A7" s="19" t="s">
        <v>201</v>
      </c>
      <c r="B7" s="19" t="s">
        <v>197</v>
      </c>
      <c r="C7" s="19" t="s">
        <v>197</v>
      </c>
      <c r="D7" s="19" t="s">
        <v>197</v>
      </c>
      <c r="E7" s="19">
        <v>26.8</v>
      </c>
      <c r="F7" s="19">
        <v>40.6</v>
      </c>
      <c r="G7" s="19">
        <v>16.5</v>
      </c>
      <c r="H7" s="19" t="s">
        <v>197</v>
      </c>
      <c r="I7" s="19" t="s">
        <v>197</v>
      </c>
      <c r="J7" s="19">
        <v>27.966666666666669</v>
      </c>
      <c r="K7" s="19">
        <v>12.092284041211295</v>
      </c>
      <c r="L7" s="19" t="s">
        <v>197</v>
      </c>
      <c r="M7" s="19" t="s">
        <v>216</v>
      </c>
    </row>
    <row r="8" spans="1:13" x14ac:dyDescent="0.25">
      <c r="A8" s="19" t="s">
        <v>202</v>
      </c>
      <c r="B8" s="19" t="s">
        <v>197</v>
      </c>
      <c r="C8" s="19" t="s">
        <v>197</v>
      </c>
      <c r="D8" s="19" t="s">
        <v>197</v>
      </c>
      <c r="E8" s="19">
        <v>62.8</v>
      </c>
      <c r="F8" s="19">
        <v>72.400000000000006</v>
      </c>
      <c r="G8" s="19">
        <v>65.8</v>
      </c>
      <c r="H8" s="19" t="s">
        <v>197</v>
      </c>
      <c r="I8" s="19" t="s">
        <v>197</v>
      </c>
      <c r="J8" s="19">
        <v>67</v>
      </c>
      <c r="K8" s="19">
        <v>4.9112116631234741</v>
      </c>
      <c r="L8" s="19" t="s">
        <v>197</v>
      </c>
      <c r="M8" s="19" t="s">
        <v>217</v>
      </c>
    </row>
    <row r="9" spans="1:13" x14ac:dyDescent="0.25">
      <c r="A9" s="19" t="s">
        <v>203</v>
      </c>
      <c r="B9" s="19" t="s">
        <v>197</v>
      </c>
      <c r="C9" s="19" t="s">
        <v>197</v>
      </c>
      <c r="D9" s="19" t="s">
        <v>197</v>
      </c>
      <c r="E9" s="19">
        <v>31.3</v>
      </c>
      <c r="F9" s="19">
        <v>21.7</v>
      </c>
      <c r="G9" s="19">
        <v>13.1</v>
      </c>
      <c r="H9" s="19" t="s">
        <v>197</v>
      </c>
      <c r="I9" s="19" t="s">
        <v>197</v>
      </c>
      <c r="J9" s="19">
        <v>22.033333333333331</v>
      </c>
      <c r="K9" s="19">
        <v>9.1045776032352776</v>
      </c>
      <c r="L9" s="19" t="s">
        <v>197</v>
      </c>
      <c r="M9" s="19" t="s">
        <v>218</v>
      </c>
    </row>
    <row r="11" spans="1:13" x14ac:dyDescent="0.25">
      <c r="A11" s="19" t="s">
        <v>204</v>
      </c>
      <c r="B11" s="19">
        <v>545</v>
      </c>
      <c r="C11" s="19">
        <v>447</v>
      </c>
      <c r="D11" s="19">
        <v>478</v>
      </c>
      <c r="E11" s="19" t="s">
        <v>197</v>
      </c>
      <c r="F11" s="19" t="s">
        <v>197</v>
      </c>
      <c r="G11" s="19" t="s">
        <v>197</v>
      </c>
      <c r="H11" s="19">
        <v>490</v>
      </c>
      <c r="I11" s="19">
        <v>50.089919145472777</v>
      </c>
      <c r="J11" s="19" t="s">
        <v>197</v>
      </c>
      <c r="K11" s="19" t="s">
        <v>197</v>
      </c>
      <c r="L11" s="19" t="s">
        <v>219</v>
      </c>
      <c r="M11" s="19" t="s">
        <v>197</v>
      </c>
    </row>
    <row r="12" spans="1:13" x14ac:dyDescent="0.25">
      <c r="A12" s="19" t="s">
        <v>205</v>
      </c>
      <c r="B12" s="19">
        <v>701</v>
      </c>
      <c r="C12" s="19">
        <v>761</v>
      </c>
      <c r="D12" s="19">
        <v>727</v>
      </c>
      <c r="E12" s="19" t="s">
        <v>197</v>
      </c>
      <c r="F12" s="19" t="s">
        <v>197</v>
      </c>
      <c r="G12" s="19" t="s">
        <v>197</v>
      </c>
      <c r="H12" s="19">
        <v>729.66666666666663</v>
      </c>
      <c r="I12" s="19">
        <v>30.088757590391353</v>
      </c>
      <c r="J12" s="19" t="s">
        <v>197</v>
      </c>
      <c r="K12" s="19" t="s">
        <v>197</v>
      </c>
      <c r="L12" s="19" t="s">
        <v>220</v>
      </c>
      <c r="M12" s="19" t="s">
        <v>197</v>
      </c>
    </row>
    <row r="13" spans="1:13" x14ac:dyDescent="0.25">
      <c r="A13" s="19" t="s">
        <v>206</v>
      </c>
      <c r="B13" s="19">
        <v>979</v>
      </c>
      <c r="C13" s="19">
        <v>913</v>
      </c>
      <c r="D13" s="19">
        <v>839</v>
      </c>
      <c r="E13" s="19" t="s">
        <v>197</v>
      </c>
      <c r="F13" s="19" t="s">
        <v>197</v>
      </c>
      <c r="G13" s="19" t="s">
        <v>197</v>
      </c>
      <c r="H13" s="19">
        <v>910.33333333333337</v>
      </c>
      <c r="I13" s="19">
        <v>70.038084877681612</v>
      </c>
      <c r="J13" s="19" t="s">
        <v>197</v>
      </c>
      <c r="K13" s="19" t="s">
        <v>197</v>
      </c>
      <c r="L13" s="19" t="s">
        <v>221</v>
      </c>
      <c r="M13" s="19" t="s">
        <v>197</v>
      </c>
    </row>
    <row r="14" spans="1:13" x14ac:dyDescent="0.25">
      <c r="A14" s="19" t="s">
        <v>207</v>
      </c>
      <c r="B14" s="19">
        <v>885</v>
      </c>
      <c r="C14" s="19">
        <v>982</v>
      </c>
      <c r="D14" s="19">
        <v>743</v>
      </c>
      <c r="E14" s="19" t="s">
        <v>197</v>
      </c>
      <c r="F14" s="19" t="s">
        <v>197</v>
      </c>
      <c r="G14" s="19" t="s">
        <v>197</v>
      </c>
      <c r="H14" s="19">
        <v>870</v>
      </c>
      <c r="I14" s="19">
        <v>120.20399327809372</v>
      </c>
      <c r="J14" s="19" t="s">
        <v>197</v>
      </c>
      <c r="K14" s="19" t="s">
        <v>197</v>
      </c>
      <c r="L14" s="19" t="s">
        <v>222</v>
      </c>
      <c r="M14" s="19" t="s">
        <v>197</v>
      </c>
    </row>
    <row r="15" spans="1:13" x14ac:dyDescent="0.25">
      <c r="A15" s="19" t="s">
        <v>208</v>
      </c>
      <c r="B15" s="19">
        <v>574</v>
      </c>
      <c r="C15" s="19">
        <v>623</v>
      </c>
      <c r="D15" s="19">
        <v>544</v>
      </c>
      <c r="E15" s="19" t="s">
        <v>197</v>
      </c>
      <c r="F15" s="19" t="s">
        <v>197</v>
      </c>
      <c r="G15" s="19" t="s">
        <v>197</v>
      </c>
      <c r="H15" s="19">
        <v>580.33333333333337</v>
      </c>
      <c r="I15" s="19">
        <v>39.878983604567118</v>
      </c>
      <c r="J15" s="19" t="s">
        <v>197</v>
      </c>
      <c r="K15" s="19" t="s">
        <v>197</v>
      </c>
      <c r="L15" s="19" t="s">
        <v>223</v>
      </c>
      <c r="M15" s="19" t="s">
        <v>197</v>
      </c>
    </row>
    <row r="16" spans="1:13" x14ac:dyDescent="0.25">
      <c r="A16" s="19" t="s">
        <v>209</v>
      </c>
      <c r="B16" s="19">
        <v>574</v>
      </c>
      <c r="C16" s="19">
        <v>654</v>
      </c>
      <c r="D16" s="19">
        <v>692</v>
      </c>
      <c r="E16" s="19" t="s">
        <v>197</v>
      </c>
      <c r="F16" s="19" t="s">
        <v>197</v>
      </c>
      <c r="G16" s="19" t="s">
        <v>197</v>
      </c>
      <c r="H16" s="19">
        <v>640</v>
      </c>
      <c r="I16" s="19">
        <v>60.232881385502388</v>
      </c>
      <c r="J16" s="19" t="s">
        <v>197</v>
      </c>
      <c r="K16" s="19" t="s">
        <v>197</v>
      </c>
      <c r="L16" s="19" t="s">
        <v>224</v>
      </c>
      <c r="M16" s="19" t="s">
        <v>197</v>
      </c>
    </row>
    <row r="17" spans="1:13" x14ac:dyDescent="0.25">
      <c r="A17" s="19" t="s">
        <v>210</v>
      </c>
      <c r="B17" s="19">
        <v>810</v>
      </c>
      <c r="C17" s="19">
        <v>656</v>
      </c>
      <c r="D17" s="19">
        <v>694</v>
      </c>
      <c r="E17" s="19" t="s">
        <v>197</v>
      </c>
      <c r="F17" s="19" t="s">
        <v>197</v>
      </c>
      <c r="G17" s="19" t="s">
        <v>197</v>
      </c>
      <c r="H17" s="19">
        <v>720</v>
      </c>
      <c r="I17" s="19">
        <v>80.224684480526321</v>
      </c>
      <c r="J17" s="19" t="s">
        <v>197</v>
      </c>
      <c r="K17" s="19" t="s">
        <v>197</v>
      </c>
      <c r="L17" s="19" t="s">
        <v>225</v>
      </c>
      <c r="M17" s="19" t="s">
        <v>197</v>
      </c>
    </row>
    <row r="18" spans="1:13" x14ac:dyDescent="0.25">
      <c r="A18" s="19" t="s">
        <v>211</v>
      </c>
      <c r="B18" s="19">
        <v>733</v>
      </c>
      <c r="C18" s="19">
        <v>845</v>
      </c>
      <c r="D18" s="19">
        <v>973</v>
      </c>
      <c r="E18" s="19" t="s">
        <v>197</v>
      </c>
      <c r="F18" s="19" t="s">
        <v>197</v>
      </c>
      <c r="G18" s="19" t="s">
        <v>197</v>
      </c>
      <c r="H18" s="19">
        <v>850.33333333333337</v>
      </c>
      <c r="I18" s="19">
        <v>120.08885599144183</v>
      </c>
      <c r="J18" s="19" t="s">
        <v>197</v>
      </c>
      <c r="K18" s="19" t="s">
        <v>197</v>
      </c>
      <c r="L18" s="19" t="s">
        <v>226</v>
      </c>
      <c r="M18" s="19" t="s">
        <v>197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9"/>
  <sheetViews>
    <sheetView workbookViewId="0">
      <selection activeCell="J15" sqref="J15"/>
    </sheetView>
  </sheetViews>
  <sheetFormatPr defaultRowHeight="15" x14ac:dyDescent="0.25"/>
  <sheetData>
    <row r="1" spans="1:6" x14ac:dyDescent="0.25">
      <c r="A1" t="s">
        <v>227</v>
      </c>
    </row>
    <row r="2" spans="1:6" x14ac:dyDescent="0.25">
      <c r="A2" s="13" t="s">
        <v>128</v>
      </c>
      <c r="C2" s="41" t="s">
        <v>228</v>
      </c>
      <c r="D2" s="41" t="s">
        <v>229</v>
      </c>
      <c r="E2" s="41" t="s">
        <v>230</v>
      </c>
      <c r="F2" s="41" t="s">
        <v>231</v>
      </c>
    </row>
    <row r="3" spans="1:6" x14ac:dyDescent="0.25">
      <c r="B3" t="s">
        <v>1</v>
      </c>
      <c r="C3">
        <v>1.04</v>
      </c>
      <c r="D3">
        <v>3.32</v>
      </c>
      <c r="E3">
        <v>0.24</v>
      </c>
      <c r="F3">
        <v>1.54</v>
      </c>
    </row>
    <row r="4" spans="1:6" x14ac:dyDescent="0.25">
      <c r="B4" t="s">
        <v>2</v>
      </c>
      <c r="C4">
        <v>0.98</v>
      </c>
      <c r="D4">
        <v>3.62</v>
      </c>
      <c r="E4">
        <v>0.18</v>
      </c>
      <c r="F4">
        <v>1.18</v>
      </c>
    </row>
    <row r="5" spans="1:6" x14ac:dyDescent="0.25">
      <c r="B5" t="s">
        <v>3</v>
      </c>
      <c r="C5">
        <v>1.01</v>
      </c>
      <c r="D5">
        <v>3.68</v>
      </c>
      <c r="E5">
        <v>1.24</v>
      </c>
      <c r="F5">
        <v>1.26</v>
      </c>
    </row>
    <row r="6" spans="1:6" x14ac:dyDescent="0.25">
      <c r="B6" t="s">
        <v>101</v>
      </c>
      <c r="C6">
        <v>0.99</v>
      </c>
      <c r="D6">
        <v>3.47</v>
      </c>
      <c r="E6">
        <v>0.95</v>
      </c>
      <c r="F6">
        <v>1.26</v>
      </c>
    </row>
    <row r="7" spans="1:6" x14ac:dyDescent="0.25">
      <c r="B7" t="s">
        <v>102</v>
      </c>
      <c r="C7">
        <v>1.02</v>
      </c>
      <c r="D7">
        <v>3.44</v>
      </c>
      <c r="E7">
        <v>1.46</v>
      </c>
      <c r="F7">
        <v>1.1399999999999999</v>
      </c>
    </row>
    <row r="8" spans="1:6" x14ac:dyDescent="0.25">
      <c r="B8" t="s">
        <v>103</v>
      </c>
      <c r="C8">
        <v>0.98</v>
      </c>
      <c r="D8">
        <v>3.49</v>
      </c>
      <c r="E8">
        <v>1.84</v>
      </c>
      <c r="F8">
        <v>1.43</v>
      </c>
    </row>
    <row r="9" spans="1:6" x14ac:dyDescent="0.25">
      <c r="B9" t="s">
        <v>4</v>
      </c>
      <c r="C9" s="19">
        <f>AVERAGE(C3:C8)</f>
        <v>1.0033333333333336</v>
      </c>
      <c r="D9" s="19">
        <f>AVERAGE(D3:D8)</f>
        <v>3.5033333333333339</v>
      </c>
      <c r="E9" s="19">
        <f>AVERAGE(E3:E8)</f>
        <v>0.98499999999999999</v>
      </c>
      <c r="F9" s="19">
        <f>AVERAGE(F3:F8)</f>
        <v>1.3016666666666665</v>
      </c>
    </row>
    <row r="10" spans="1:6" x14ac:dyDescent="0.25">
      <c r="B10" t="s">
        <v>5</v>
      </c>
      <c r="C10" s="19">
        <f>STDEV(C3:C8)</f>
        <v>2.4221202832779957E-2</v>
      </c>
      <c r="D10" s="19">
        <f>STDEV(D3:D8)</f>
        <v>0.12940891262454335</v>
      </c>
      <c r="E10" s="19">
        <f>STDEV(E3:E8)</f>
        <v>0.6672255990292939</v>
      </c>
      <c r="F10" s="19">
        <f>STDEV(F3:F8)</f>
        <v>0.15341664403404043</v>
      </c>
    </row>
    <row r="12" spans="1:6" x14ac:dyDescent="0.25">
      <c r="A12" s="13" t="s">
        <v>232</v>
      </c>
      <c r="B12" t="s">
        <v>1</v>
      </c>
      <c r="C12">
        <v>1.06</v>
      </c>
      <c r="D12">
        <v>0.76</v>
      </c>
      <c r="E12">
        <v>1.42</v>
      </c>
      <c r="F12">
        <v>0.98</v>
      </c>
    </row>
    <row r="13" spans="1:6" x14ac:dyDescent="0.25">
      <c r="B13" t="s">
        <v>2</v>
      </c>
      <c r="C13">
        <v>1.06</v>
      </c>
      <c r="D13">
        <v>0.94</v>
      </c>
      <c r="E13">
        <v>1.35</v>
      </c>
      <c r="F13">
        <v>1.04</v>
      </c>
    </row>
    <row r="14" spans="1:6" x14ac:dyDescent="0.25">
      <c r="B14" t="s">
        <v>3</v>
      </c>
      <c r="C14">
        <v>1.08</v>
      </c>
      <c r="D14">
        <v>1.32</v>
      </c>
      <c r="E14">
        <v>0.66</v>
      </c>
      <c r="F14">
        <v>1.1200000000000001</v>
      </c>
    </row>
    <row r="15" spans="1:6" x14ac:dyDescent="0.25">
      <c r="B15" t="s">
        <v>101</v>
      </c>
      <c r="C15">
        <v>0.94</v>
      </c>
      <c r="D15">
        <v>1.24</v>
      </c>
      <c r="E15">
        <v>0.82</v>
      </c>
      <c r="F15">
        <v>0.94</v>
      </c>
    </row>
    <row r="16" spans="1:6" x14ac:dyDescent="0.25">
      <c r="B16" t="s">
        <v>102</v>
      </c>
      <c r="C16">
        <v>0.98</v>
      </c>
      <c r="D16">
        <v>1.18</v>
      </c>
      <c r="E16">
        <v>0.96</v>
      </c>
      <c r="F16">
        <v>1.08</v>
      </c>
    </row>
    <row r="17" spans="2:6" x14ac:dyDescent="0.25">
      <c r="B17" t="s">
        <v>103</v>
      </c>
      <c r="C17">
        <v>1.1200000000000001</v>
      </c>
      <c r="D17">
        <v>0.98</v>
      </c>
      <c r="E17">
        <v>0.85</v>
      </c>
      <c r="F17">
        <v>0.89</v>
      </c>
    </row>
    <row r="18" spans="2:6" x14ac:dyDescent="0.25">
      <c r="B18" t="s">
        <v>4</v>
      </c>
      <c r="C18" s="19">
        <f>AVERAGE(C12:C17)</f>
        <v>1.0400000000000003</v>
      </c>
      <c r="D18" s="19">
        <f>AVERAGE(D12:D17)</f>
        <v>1.07</v>
      </c>
      <c r="E18" s="19">
        <f>AVERAGE(E12:E17)</f>
        <v>1.01</v>
      </c>
      <c r="F18" s="19">
        <f>AVERAGE(F12:F17)</f>
        <v>1.0083333333333333</v>
      </c>
    </row>
    <row r="19" spans="2:6" x14ac:dyDescent="0.25">
      <c r="B19" t="s">
        <v>5</v>
      </c>
      <c r="C19" s="19">
        <f>STDEV(C12:C17)</f>
        <v>6.6932802122726107E-2</v>
      </c>
      <c r="D19" s="19">
        <f>STDEV(D12:D17)</f>
        <v>0.21194338866782314</v>
      </c>
      <c r="E19" s="19">
        <f>STDEV(E12:E17)</f>
        <v>0.3067246322028932</v>
      </c>
      <c r="F19" s="19">
        <f>STDEV(F12:F17)</f>
        <v>8.7273516410573682E-2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02"/>
  <sheetViews>
    <sheetView topLeftCell="A61" workbookViewId="0">
      <selection activeCell="G9" sqref="G9"/>
    </sheetView>
  </sheetViews>
  <sheetFormatPr defaultRowHeight="15" x14ac:dyDescent="0.25"/>
  <cols>
    <col min="2" max="2" width="40.140625" customWidth="1"/>
  </cols>
  <sheetData>
    <row r="1" spans="1:4" x14ac:dyDescent="0.25">
      <c r="A1" s="42" t="s">
        <v>233</v>
      </c>
      <c r="B1" s="43" t="s">
        <v>234</v>
      </c>
      <c r="C1" s="44" t="s">
        <v>126</v>
      </c>
      <c r="D1" s="44" t="s">
        <v>127</v>
      </c>
    </row>
    <row r="2" spans="1:4" x14ac:dyDescent="0.25">
      <c r="A2" s="45" t="s">
        <v>235</v>
      </c>
      <c r="B2" t="s">
        <v>236</v>
      </c>
      <c r="C2" s="19">
        <v>-1.2535438472597751</v>
      </c>
      <c r="D2" s="19"/>
    </row>
    <row r="3" spans="1:4" x14ac:dyDescent="0.25">
      <c r="A3" s="45" t="s">
        <v>237</v>
      </c>
      <c r="B3" t="s">
        <v>238</v>
      </c>
      <c r="C3" s="19">
        <v>1.4436776551416006</v>
      </c>
      <c r="D3" s="19">
        <v>1.3480678116150122</v>
      </c>
    </row>
    <row r="4" spans="1:4" x14ac:dyDescent="0.25">
      <c r="A4" s="45" t="s">
        <v>239</v>
      </c>
      <c r="B4" t="s">
        <v>240</v>
      </c>
      <c r="C4" s="19">
        <v>1.4477849698133192</v>
      </c>
      <c r="D4" s="19">
        <v>1.3762721165362337</v>
      </c>
    </row>
    <row r="5" spans="1:4" x14ac:dyDescent="0.25">
      <c r="A5" s="45" t="s">
        <v>241</v>
      </c>
      <c r="B5" t="s">
        <v>242</v>
      </c>
      <c r="C5" s="19">
        <v>1.4755155866711147</v>
      </c>
      <c r="D5" s="19">
        <v>1.4068947657274258</v>
      </c>
    </row>
    <row r="6" spans="1:4" x14ac:dyDescent="0.25">
      <c r="A6" s="45" t="s">
        <v>243</v>
      </c>
      <c r="B6" t="s">
        <v>244</v>
      </c>
      <c r="C6" s="19"/>
      <c r="D6" s="19">
        <v>-1.2518638638602728</v>
      </c>
    </row>
    <row r="7" spans="1:4" x14ac:dyDescent="0.25">
      <c r="A7" s="45" t="s">
        <v>245</v>
      </c>
      <c r="B7" t="s">
        <v>242</v>
      </c>
      <c r="C7" s="19"/>
      <c r="D7" s="19">
        <v>-1.2710213499367553</v>
      </c>
    </row>
    <row r="8" spans="1:4" x14ac:dyDescent="0.25">
      <c r="A8" s="45" t="s">
        <v>246</v>
      </c>
      <c r="B8" t="s">
        <v>242</v>
      </c>
      <c r="C8" s="19"/>
      <c r="D8" s="19">
        <v>-1.294690610179656</v>
      </c>
    </row>
    <row r="9" spans="1:4" x14ac:dyDescent="0.25">
      <c r="A9" s="45" t="s">
        <v>247</v>
      </c>
      <c r="B9" t="s">
        <v>248</v>
      </c>
      <c r="C9" s="19"/>
      <c r="D9" s="19">
        <v>-1.2992334887042105</v>
      </c>
    </row>
    <row r="10" spans="1:4" x14ac:dyDescent="0.25">
      <c r="A10" s="45" t="s">
        <v>113</v>
      </c>
      <c r="B10" t="s">
        <v>249</v>
      </c>
      <c r="C10" s="19">
        <v>-1.2693123719355459</v>
      </c>
      <c r="D10" s="19"/>
    </row>
    <row r="11" spans="1:4" x14ac:dyDescent="0.25">
      <c r="A11" s="45" t="s">
        <v>250</v>
      </c>
      <c r="B11" t="s">
        <v>251</v>
      </c>
      <c r="C11" s="19"/>
      <c r="D11" s="19">
        <v>-1.2525434581192234</v>
      </c>
    </row>
    <row r="12" spans="1:4" x14ac:dyDescent="0.25">
      <c r="A12" s="45" t="s">
        <v>252</v>
      </c>
      <c r="B12" t="s">
        <v>242</v>
      </c>
      <c r="C12" s="19"/>
      <c r="D12" s="19">
        <v>1.2577581405757716</v>
      </c>
    </row>
    <row r="13" spans="1:4" x14ac:dyDescent="0.25">
      <c r="A13" s="45" t="s">
        <v>253</v>
      </c>
      <c r="B13" t="s">
        <v>254</v>
      </c>
      <c r="C13" s="19">
        <v>1.3609809137972857</v>
      </c>
      <c r="D13" s="19"/>
    </row>
    <row r="14" spans="1:4" x14ac:dyDescent="0.25">
      <c r="A14" s="45" t="s">
        <v>255</v>
      </c>
      <c r="B14" t="s">
        <v>242</v>
      </c>
      <c r="C14" s="19">
        <v>1.4140683137818819</v>
      </c>
      <c r="D14" s="19"/>
    </row>
    <row r="15" spans="1:4" x14ac:dyDescent="0.25">
      <c r="A15" s="45" t="s">
        <v>256</v>
      </c>
      <c r="B15" t="s">
        <v>242</v>
      </c>
      <c r="C15" s="19">
        <v>1.4065194873809466</v>
      </c>
      <c r="D15" s="19"/>
    </row>
    <row r="16" spans="1:4" x14ac:dyDescent="0.25">
      <c r="A16" s="45" t="s">
        <v>257</v>
      </c>
      <c r="B16" t="s">
        <v>242</v>
      </c>
      <c r="C16" s="19">
        <v>1.3367606383878989</v>
      </c>
      <c r="D16" s="19"/>
    </row>
    <row r="17" spans="1:4" x14ac:dyDescent="0.25">
      <c r="A17" s="45" t="s">
        <v>258</v>
      </c>
      <c r="B17" t="s">
        <v>242</v>
      </c>
      <c r="C17" s="19">
        <v>1.2926069553951263</v>
      </c>
      <c r="D17" s="19"/>
    </row>
    <row r="18" spans="1:4" x14ac:dyDescent="0.25">
      <c r="A18" s="45" t="s">
        <v>259</v>
      </c>
      <c r="B18" t="s">
        <v>260</v>
      </c>
      <c r="C18" s="19">
        <v>1.3777655131192152</v>
      </c>
      <c r="D18" s="19"/>
    </row>
    <row r="19" spans="1:4" x14ac:dyDescent="0.25">
      <c r="A19" s="45" t="s">
        <v>261</v>
      </c>
      <c r="B19" t="s">
        <v>260</v>
      </c>
      <c r="C19" s="19">
        <v>1.3220826541561681</v>
      </c>
      <c r="D19" s="19"/>
    </row>
    <row r="20" spans="1:4" x14ac:dyDescent="0.25">
      <c r="A20" s="45" t="s">
        <v>262</v>
      </c>
      <c r="B20" t="s">
        <v>260</v>
      </c>
      <c r="C20" s="19">
        <v>1.2729861789972405</v>
      </c>
      <c r="D20" s="19"/>
    </row>
    <row r="21" spans="1:4" x14ac:dyDescent="0.25">
      <c r="A21" s="45" t="s">
        <v>263</v>
      </c>
      <c r="B21" t="s">
        <v>260</v>
      </c>
      <c r="C21" s="19">
        <v>1.3424104388715545</v>
      </c>
      <c r="D21" s="19"/>
    </row>
    <row r="22" spans="1:4" x14ac:dyDescent="0.25">
      <c r="A22" s="45" t="s">
        <v>264</v>
      </c>
      <c r="B22" t="s">
        <v>242</v>
      </c>
      <c r="C22" s="19">
        <v>1.3361652748489734</v>
      </c>
      <c r="D22" s="19"/>
    </row>
    <row r="23" spans="1:4" x14ac:dyDescent="0.25">
      <c r="A23" s="45" t="s">
        <v>265</v>
      </c>
      <c r="B23" t="s">
        <v>260</v>
      </c>
      <c r="C23" s="19">
        <v>1.2990930229525899</v>
      </c>
      <c r="D23" s="19"/>
    </row>
    <row r="24" spans="1:4" x14ac:dyDescent="0.25">
      <c r="A24" s="45" t="s">
        <v>266</v>
      </c>
      <c r="B24" t="s">
        <v>242</v>
      </c>
      <c r="C24" s="19">
        <v>1.2541914834059238</v>
      </c>
      <c r="D24" s="19"/>
    </row>
    <row r="25" spans="1:4" x14ac:dyDescent="0.25">
      <c r="A25" s="45" t="s">
        <v>267</v>
      </c>
      <c r="B25" t="s">
        <v>242</v>
      </c>
      <c r="C25" s="19">
        <v>1.2669073285147212</v>
      </c>
      <c r="D25" s="19"/>
    </row>
    <row r="26" spans="1:4" x14ac:dyDescent="0.25">
      <c r="A26" s="45" t="s">
        <v>268</v>
      </c>
      <c r="B26" t="s">
        <v>242</v>
      </c>
      <c r="C26" s="19">
        <v>1.2622943454499833</v>
      </c>
      <c r="D26" s="19"/>
    </row>
    <row r="27" spans="1:4" x14ac:dyDescent="0.25">
      <c r="A27" s="45" t="s">
        <v>269</v>
      </c>
      <c r="B27" t="s">
        <v>242</v>
      </c>
      <c r="C27" s="19">
        <v>1.3599102998446162</v>
      </c>
      <c r="D27" s="19"/>
    </row>
    <row r="28" spans="1:4" x14ac:dyDescent="0.25">
      <c r="A28" s="45" t="s">
        <v>270</v>
      </c>
      <c r="B28" t="s">
        <v>242</v>
      </c>
      <c r="C28" s="19">
        <v>1.2796481817533298</v>
      </c>
      <c r="D28" s="19"/>
    </row>
    <row r="29" spans="1:4" x14ac:dyDescent="0.25">
      <c r="A29" s="45" t="s">
        <v>271</v>
      </c>
      <c r="B29" t="s">
        <v>242</v>
      </c>
      <c r="C29" s="19">
        <v>1.2757247342365425</v>
      </c>
      <c r="D29" s="19"/>
    </row>
    <row r="30" spans="1:4" x14ac:dyDescent="0.25">
      <c r="A30" s="45" t="s">
        <v>272</v>
      </c>
      <c r="B30" t="s">
        <v>242</v>
      </c>
      <c r="C30" s="19">
        <v>1.3462797429790478</v>
      </c>
      <c r="D30" s="19"/>
    </row>
    <row r="31" spans="1:4" x14ac:dyDescent="0.25">
      <c r="A31" s="45" t="s">
        <v>273</v>
      </c>
      <c r="B31" t="s">
        <v>242</v>
      </c>
      <c r="C31" s="19">
        <v>1.3126187875141331</v>
      </c>
      <c r="D31" s="19"/>
    </row>
    <row r="32" spans="1:4" x14ac:dyDescent="0.25">
      <c r="A32" s="45" t="s">
        <v>274</v>
      </c>
      <c r="C32" s="19">
        <v>1.3147496387198645</v>
      </c>
      <c r="D32" s="19"/>
    </row>
    <row r="33" spans="1:4" x14ac:dyDescent="0.25">
      <c r="A33" s="45" t="s">
        <v>275</v>
      </c>
      <c r="B33" t="s">
        <v>242</v>
      </c>
      <c r="C33" s="19">
        <v>1.2769185803223424</v>
      </c>
      <c r="D33" s="19"/>
    </row>
    <row r="34" spans="1:4" x14ac:dyDescent="0.25">
      <c r="A34" s="45" t="s">
        <v>276</v>
      </c>
      <c r="B34" t="s">
        <v>242</v>
      </c>
      <c r="C34" s="19">
        <v>1.3554521587559702</v>
      </c>
      <c r="D34" s="19"/>
    </row>
    <row r="35" spans="1:4" x14ac:dyDescent="0.25">
      <c r="A35" s="45" t="s">
        <v>277</v>
      </c>
      <c r="B35" t="s">
        <v>242</v>
      </c>
      <c r="C35" s="19">
        <v>1.3036181554366035</v>
      </c>
      <c r="D35" s="19"/>
    </row>
    <row r="36" spans="1:4" x14ac:dyDescent="0.25">
      <c r="A36" s="45" t="s">
        <v>278</v>
      </c>
      <c r="B36" t="s">
        <v>242</v>
      </c>
      <c r="C36" s="19">
        <v>1.2965167867599909</v>
      </c>
      <c r="D36" s="19"/>
    </row>
    <row r="37" spans="1:4" x14ac:dyDescent="0.25">
      <c r="A37" s="45" t="s">
        <v>279</v>
      </c>
      <c r="B37" t="s">
        <v>242</v>
      </c>
      <c r="C37" s="19">
        <v>1.3732929742761106</v>
      </c>
      <c r="D37" s="19"/>
    </row>
    <row r="38" spans="1:4" x14ac:dyDescent="0.25">
      <c r="A38" s="45" t="s">
        <v>280</v>
      </c>
      <c r="B38" t="s">
        <v>260</v>
      </c>
      <c r="C38" s="19">
        <v>1.2949719036125771</v>
      </c>
      <c r="D38" s="19"/>
    </row>
    <row r="39" spans="1:4" x14ac:dyDescent="0.25">
      <c r="A39" s="45" t="s">
        <v>281</v>
      </c>
      <c r="B39" t="s">
        <v>242</v>
      </c>
      <c r="C39" s="19">
        <v>1.3210899682035531</v>
      </c>
      <c r="D39" s="19"/>
    </row>
    <row r="40" spans="1:4" x14ac:dyDescent="0.25">
      <c r="A40" s="45" t="s">
        <v>282</v>
      </c>
      <c r="B40" t="s">
        <v>260</v>
      </c>
      <c r="C40" s="19">
        <v>1.2743065608161097</v>
      </c>
      <c r="D40" s="19"/>
    </row>
    <row r="41" spans="1:4" x14ac:dyDescent="0.25">
      <c r="A41" s="45" t="s">
        <v>283</v>
      </c>
      <c r="B41" t="s">
        <v>242</v>
      </c>
      <c r="C41" s="19">
        <v>1.2687306122432003</v>
      </c>
      <c r="D41" s="19"/>
    </row>
    <row r="42" spans="1:4" x14ac:dyDescent="0.25">
      <c r="A42" s="45" t="s">
        <v>284</v>
      </c>
      <c r="B42" t="s">
        <v>242</v>
      </c>
      <c r="C42" s="19">
        <v>1.4816988211695465</v>
      </c>
      <c r="D42" s="19"/>
    </row>
    <row r="43" spans="1:4" x14ac:dyDescent="0.25">
      <c r="A43" s="45" t="s">
        <v>285</v>
      </c>
      <c r="B43" t="s">
        <v>242</v>
      </c>
      <c r="C43" s="19">
        <v>1.2554196479035227</v>
      </c>
      <c r="D43" s="19"/>
    </row>
    <row r="44" spans="1:4" x14ac:dyDescent="0.25">
      <c r="A44" s="45" t="s">
        <v>286</v>
      </c>
      <c r="B44" t="s">
        <v>242</v>
      </c>
      <c r="C44" s="19"/>
      <c r="D44" s="19">
        <v>1.2735669700091881</v>
      </c>
    </row>
    <row r="45" spans="1:4" x14ac:dyDescent="0.25">
      <c r="A45" s="45" t="s">
        <v>287</v>
      </c>
      <c r="B45" t="s">
        <v>242</v>
      </c>
      <c r="C45" s="19">
        <v>1.2658858227468492</v>
      </c>
      <c r="D45" s="19"/>
    </row>
    <row r="46" spans="1:4" x14ac:dyDescent="0.25">
      <c r="A46" s="45" t="s">
        <v>288</v>
      </c>
      <c r="B46" t="s">
        <v>289</v>
      </c>
      <c r="C46" s="19">
        <v>1.2757920907160705</v>
      </c>
      <c r="D46" s="19"/>
    </row>
    <row r="47" spans="1:4" x14ac:dyDescent="0.25">
      <c r="A47" s="45" t="s">
        <v>290</v>
      </c>
      <c r="B47" t="s">
        <v>242</v>
      </c>
      <c r="C47" s="19">
        <v>1.4152777610535097</v>
      </c>
      <c r="D47" s="19"/>
    </row>
    <row r="48" spans="1:4" x14ac:dyDescent="0.25">
      <c r="A48" s="45" t="s">
        <v>291</v>
      </c>
      <c r="B48" t="s">
        <v>242</v>
      </c>
      <c r="C48" s="19">
        <v>1.3853016819634167</v>
      </c>
      <c r="D48" s="19"/>
    </row>
    <row r="49" spans="1:4" x14ac:dyDescent="0.25">
      <c r="A49" s="45" t="s">
        <v>292</v>
      </c>
      <c r="B49" t="s">
        <v>293</v>
      </c>
      <c r="C49" s="19"/>
      <c r="D49" s="19">
        <v>1.2511649091155355</v>
      </c>
    </row>
    <row r="50" spans="1:4" x14ac:dyDescent="0.25">
      <c r="A50" s="45" t="s">
        <v>294</v>
      </c>
      <c r="B50" t="s">
        <v>295</v>
      </c>
      <c r="C50" s="19"/>
      <c r="D50" s="19">
        <v>-1.3217611882053546</v>
      </c>
    </row>
    <row r="51" spans="1:4" x14ac:dyDescent="0.25">
      <c r="A51" s="45" t="s">
        <v>296</v>
      </c>
      <c r="B51" t="s">
        <v>297</v>
      </c>
      <c r="C51" s="19"/>
      <c r="D51" s="19">
        <v>-1.2894628577634786</v>
      </c>
    </row>
    <row r="52" spans="1:4" x14ac:dyDescent="0.25">
      <c r="A52" s="45" t="s">
        <v>298</v>
      </c>
      <c r="B52" t="s">
        <v>299</v>
      </c>
      <c r="C52" s="19"/>
      <c r="D52" s="19">
        <v>-1.2582555346045132</v>
      </c>
    </row>
    <row r="53" spans="1:4" x14ac:dyDescent="0.25">
      <c r="A53" s="45" t="s">
        <v>300</v>
      </c>
      <c r="B53" t="s">
        <v>242</v>
      </c>
      <c r="C53" s="19"/>
      <c r="D53" s="19">
        <v>1.4169295333388698</v>
      </c>
    </row>
    <row r="54" spans="1:4" x14ac:dyDescent="0.25">
      <c r="A54" s="45" t="s">
        <v>301</v>
      </c>
      <c r="B54" t="s">
        <v>302</v>
      </c>
      <c r="C54" s="19">
        <v>1.3057944967343376</v>
      </c>
      <c r="D54" s="19">
        <v>1.5305470752603447</v>
      </c>
    </row>
    <row r="55" spans="1:4" x14ac:dyDescent="0.25">
      <c r="A55" s="45" t="s">
        <v>303</v>
      </c>
      <c r="B55" t="s">
        <v>304</v>
      </c>
      <c r="C55" s="19"/>
      <c r="D55" s="19">
        <v>1.2627912884488497</v>
      </c>
    </row>
    <row r="56" spans="1:4" x14ac:dyDescent="0.25">
      <c r="A56" s="45" t="s">
        <v>305</v>
      </c>
      <c r="B56" t="s">
        <v>306</v>
      </c>
      <c r="C56" s="19"/>
      <c r="D56" s="19">
        <v>-1.3195364231656139</v>
      </c>
    </row>
    <row r="57" spans="1:4" x14ac:dyDescent="0.25">
      <c r="A57" s="45" t="s">
        <v>307</v>
      </c>
      <c r="B57" t="s">
        <v>308</v>
      </c>
      <c r="C57" s="19"/>
      <c r="D57" s="19">
        <v>-1.3440831136509865</v>
      </c>
    </row>
    <row r="58" spans="1:4" x14ac:dyDescent="0.25">
      <c r="A58" s="45" t="s">
        <v>309</v>
      </c>
      <c r="B58" t="s">
        <v>310</v>
      </c>
      <c r="C58" s="19"/>
      <c r="D58" s="19">
        <v>-1.3168723356414189</v>
      </c>
    </row>
    <row r="59" spans="1:4" x14ac:dyDescent="0.25">
      <c r="A59" s="45" t="s">
        <v>311</v>
      </c>
      <c r="B59" t="s">
        <v>312</v>
      </c>
      <c r="C59" s="19">
        <v>-1.2780262941129574</v>
      </c>
      <c r="D59" s="19"/>
    </row>
    <row r="60" spans="1:4" x14ac:dyDescent="0.25">
      <c r="A60" s="45" t="s">
        <v>313</v>
      </c>
      <c r="B60" t="s">
        <v>242</v>
      </c>
      <c r="C60" s="19">
        <v>1.6752023183515794</v>
      </c>
      <c r="D60" s="19">
        <v>1.6337592901391926</v>
      </c>
    </row>
    <row r="61" spans="1:4" x14ac:dyDescent="0.25">
      <c r="A61" s="45" t="s">
        <v>314</v>
      </c>
      <c r="B61" t="s">
        <v>315</v>
      </c>
      <c r="C61" s="19"/>
      <c r="D61" s="19">
        <v>1.3451988118784171</v>
      </c>
    </row>
    <row r="62" spans="1:4" x14ac:dyDescent="0.25">
      <c r="A62" s="45" t="s">
        <v>316</v>
      </c>
      <c r="B62" t="s">
        <v>317</v>
      </c>
      <c r="C62" s="19">
        <v>1.3576159812910849</v>
      </c>
      <c r="D62" s="19">
        <v>1.4155361131895663</v>
      </c>
    </row>
    <row r="63" spans="1:4" x14ac:dyDescent="0.25">
      <c r="A63" s="45" t="s">
        <v>318</v>
      </c>
      <c r="B63" t="s">
        <v>319</v>
      </c>
      <c r="C63" s="19">
        <v>1.3384723976760549</v>
      </c>
      <c r="D63" s="19">
        <v>1.3945980394919515</v>
      </c>
    </row>
    <row r="64" spans="1:4" x14ac:dyDescent="0.25">
      <c r="A64" s="45" t="s">
        <v>320</v>
      </c>
      <c r="B64" t="s">
        <v>321</v>
      </c>
      <c r="C64" s="19">
        <v>1.427219253817235</v>
      </c>
      <c r="D64" s="19">
        <v>1.284986700096229</v>
      </c>
    </row>
    <row r="65" spans="1:4" x14ac:dyDescent="0.25">
      <c r="A65" s="45" t="s">
        <v>322</v>
      </c>
      <c r="B65" t="s">
        <v>323</v>
      </c>
      <c r="C65" s="19"/>
      <c r="D65" s="19">
        <v>-1.2950190020165551</v>
      </c>
    </row>
    <row r="66" spans="1:4" x14ac:dyDescent="0.25">
      <c r="A66" s="45" t="s">
        <v>324</v>
      </c>
      <c r="B66" t="s">
        <v>325</v>
      </c>
      <c r="C66" s="19">
        <v>1.3922986692920072</v>
      </c>
      <c r="D66" s="19">
        <v>1.430123470558017</v>
      </c>
    </row>
    <row r="67" spans="1:4" x14ac:dyDescent="0.25">
      <c r="A67" s="45" t="s">
        <v>326</v>
      </c>
      <c r="B67" t="s">
        <v>242</v>
      </c>
      <c r="C67" s="19">
        <v>1.5140468151117701</v>
      </c>
      <c r="D67" s="19">
        <v>1.5019230949851767</v>
      </c>
    </row>
    <row r="68" spans="1:4" x14ac:dyDescent="0.25">
      <c r="A68" s="45" t="s">
        <v>327</v>
      </c>
      <c r="B68" t="s">
        <v>242</v>
      </c>
      <c r="C68" s="19"/>
      <c r="D68" s="19">
        <v>1.3057794488300252</v>
      </c>
    </row>
    <row r="69" spans="1:4" x14ac:dyDescent="0.25">
      <c r="A69" s="45" t="s">
        <v>328</v>
      </c>
      <c r="B69" t="s">
        <v>242</v>
      </c>
      <c r="C69" s="19">
        <v>1.6834166427359245</v>
      </c>
      <c r="D69" s="19">
        <v>1.7149843458704412</v>
      </c>
    </row>
    <row r="70" spans="1:4" x14ac:dyDescent="0.25">
      <c r="A70" s="45" t="s">
        <v>115</v>
      </c>
      <c r="B70" t="s">
        <v>242</v>
      </c>
      <c r="C70" s="19">
        <v>1.2585554670238508</v>
      </c>
      <c r="D70" s="19"/>
    </row>
    <row r="71" spans="1:4" x14ac:dyDescent="0.25">
      <c r="A71" s="45" t="s">
        <v>329</v>
      </c>
      <c r="B71" t="s">
        <v>330</v>
      </c>
      <c r="C71" s="19">
        <v>-1.288467608865189</v>
      </c>
      <c r="D71" s="19">
        <v>-1.2823396455816283</v>
      </c>
    </row>
    <row r="72" spans="1:4" x14ac:dyDescent="0.25">
      <c r="A72" s="45" t="s">
        <v>331</v>
      </c>
      <c r="B72" t="s">
        <v>332</v>
      </c>
      <c r="C72" s="19">
        <v>-1.3280119933518413</v>
      </c>
      <c r="D72" s="19">
        <v>-1.3417789572262866</v>
      </c>
    </row>
    <row r="73" spans="1:4" x14ac:dyDescent="0.25">
      <c r="A73" s="45" t="s">
        <v>333</v>
      </c>
      <c r="B73" t="s">
        <v>334</v>
      </c>
      <c r="C73" s="19"/>
      <c r="D73" s="19">
        <v>-1.27779373568697</v>
      </c>
    </row>
    <row r="74" spans="1:4" x14ac:dyDescent="0.25">
      <c r="A74" s="45" t="s">
        <v>335</v>
      </c>
      <c r="B74" t="s">
        <v>242</v>
      </c>
      <c r="C74" s="19">
        <v>1.2811513455232193</v>
      </c>
      <c r="D74" s="19"/>
    </row>
    <row r="75" spans="1:4" x14ac:dyDescent="0.25">
      <c r="A75" s="45" t="s">
        <v>336</v>
      </c>
      <c r="B75" t="s">
        <v>337</v>
      </c>
      <c r="C75" s="19">
        <v>1.5720775635289639</v>
      </c>
      <c r="D75" s="19">
        <v>1.4591829571977899</v>
      </c>
    </row>
    <row r="76" spans="1:4" x14ac:dyDescent="0.25">
      <c r="A76" s="45" t="s">
        <v>338</v>
      </c>
      <c r="B76" t="s">
        <v>339</v>
      </c>
      <c r="C76" s="19">
        <v>1.4859153887963237</v>
      </c>
      <c r="D76" s="19">
        <v>1.3828303173182586</v>
      </c>
    </row>
    <row r="77" spans="1:4" x14ac:dyDescent="0.25">
      <c r="A77" s="45" t="s">
        <v>340</v>
      </c>
      <c r="B77" t="s">
        <v>242</v>
      </c>
      <c r="C77" s="19"/>
      <c r="D77" s="19">
        <v>1.4784178431916046</v>
      </c>
    </row>
    <row r="78" spans="1:4" x14ac:dyDescent="0.25">
      <c r="A78" s="45" t="s">
        <v>341</v>
      </c>
      <c r="B78" t="s">
        <v>242</v>
      </c>
      <c r="C78" s="19"/>
      <c r="D78" s="19">
        <v>1.3136752991515743</v>
      </c>
    </row>
    <row r="79" spans="1:4" x14ac:dyDescent="0.25">
      <c r="A79" s="45" t="s">
        <v>342</v>
      </c>
      <c r="B79" t="s">
        <v>343</v>
      </c>
      <c r="C79" s="19">
        <v>-1.2840439342279073</v>
      </c>
      <c r="D79" s="19"/>
    </row>
    <row r="80" spans="1:4" x14ac:dyDescent="0.25">
      <c r="A80" s="45" t="s">
        <v>344</v>
      </c>
      <c r="B80" t="s">
        <v>242</v>
      </c>
      <c r="C80" s="19">
        <v>-1.2751032899445907</v>
      </c>
      <c r="D80" s="19"/>
    </row>
    <row r="81" spans="1:4" x14ac:dyDescent="0.25">
      <c r="A81" s="45" t="s">
        <v>345</v>
      </c>
      <c r="B81" t="s">
        <v>346</v>
      </c>
      <c r="C81" s="19">
        <v>-1.3883691253023789</v>
      </c>
      <c r="D81" s="19"/>
    </row>
    <row r="82" spans="1:4" x14ac:dyDescent="0.25">
      <c r="A82" s="45" t="s">
        <v>347</v>
      </c>
      <c r="B82" t="s">
        <v>242</v>
      </c>
      <c r="C82" s="19">
        <v>1.4943350448542334</v>
      </c>
      <c r="D82" s="19">
        <v>1.3858578264731467</v>
      </c>
    </row>
    <row r="83" spans="1:4" x14ac:dyDescent="0.25">
      <c r="A83" s="45" t="s">
        <v>348</v>
      </c>
      <c r="B83" t="s">
        <v>248</v>
      </c>
      <c r="C83" s="19">
        <v>1.3938861457403007</v>
      </c>
      <c r="D83" s="19"/>
    </row>
    <row r="84" spans="1:4" x14ac:dyDescent="0.25">
      <c r="A84" s="45" t="s">
        <v>349</v>
      </c>
      <c r="B84" t="s">
        <v>350</v>
      </c>
      <c r="C84" s="19"/>
      <c r="D84" s="19">
        <v>1.2766015852028687</v>
      </c>
    </row>
    <row r="85" spans="1:4" x14ac:dyDescent="0.25">
      <c r="A85" s="45" t="s">
        <v>351</v>
      </c>
      <c r="B85" t="s">
        <v>352</v>
      </c>
      <c r="C85" s="19">
        <v>1.3027620226485432</v>
      </c>
      <c r="D85" s="19"/>
    </row>
    <row r="86" spans="1:4" x14ac:dyDescent="0.25">
      <c r="A86" s="45" t="s">
        <v>353</v>
      </c>
      <c r="B86" t="s">
        <v>352</v>
      </c>
      <c r="C86" s="19">
        <v>1.2735271436203777</v>
      </c>
      <c r="D86" s="19"/>
    </row>
    <row r="87" spans="1:4" x14ac:dyDescent="0.25">
      <c r="A87" s="45" t="s">
        <v>354</v>
      </c>
      <c r="B87" t="s">
        <v>321</v>
      </c>
      <c r="C87" s="19">
        <v>1.5044764668789607</v>
      </c>
      <c r="D87" s="19">
        <v>1.3072808678664423</v>
      </c>
    </row>
    <row r="88" spans="1:4" x14ac:dyDescent="0.25">
      <c r="A88" s="45" t="s">
        <v>355</v>
      </c>
      <c r="B88" t="s">
        <v>356</v>
      </c>
      <c r="C88" s="19">
        <v>1.3085014262547263</v>
      </c>
      <c r="D88" s="19">
        <v>1.2533632064610307</v>
      </c>
    </row>
    <row r="89" spans="1:4" x14ac:dyDescent="0.25">
      <c r="A89" s="45" t="s">
        <v>357</v>
      </c>
      <c r="B89" t="s">
        <v>358</v>
      </c>
      <c r="C89" s="19">
        <v>1.2924019817455121</v>
      </c>
      <c r="D89" s="19">
        <v>1.2682933929442237</v>
      </c>
    </row>
    <row r="90" spans="1:4" x14ac:dyDescent="0.25">
      <c r="A90" s="45" t="s">
        <v>359</v>
      </c>
      <c r="B90" t="s">
        <v>360</v>
      </c>
      <c r="C90" s="19"/>
      <c r="D90" s="19">
        <v>1.3070339830268272</v>
      </c>
    </row>
    <row r="91" spans="1:4" x14ac:dyDescent="0.25">
      <c r="A91" s="45" t="s">
        <v>361</v>
      </c>
      <c r="B91" t="s">
        <v>242</v>
      </c>
      <c r="C91" s="19"/>
      <c r="D91" s="19">
        <v>-1.5533462383567449</v>
      </c>
    </row>
    <row r="92" spans="1:4" x14ac:dyDescent="0.25">
      <c r="A92" s="45" t="s">
        <v>117</v>
      </c>
      <c r="B92" t="s">
        <v>362</v>
      </c>
      <c r="C92" s="19">
        <v>1.3438005250829734</v>
      </c>
      <c r="D92" s="19"/>
    </row>
    <row r="93" spans="1:4" x14ac:dyDescent="0.25">
      <c r="A93" s="45" t="s">
        <v>363</v>
      </c>
      <c r="B93" t="s">
        <v>242</v>
      </c>
      <c r="C93" s="19">
        <v>1.2544438422706012</v>
      </c>
      <c r="D93" s="19">
        <v>1.4290279371849712</v>
      </c>
    </row>
    <row r="94" spans="1:4" x14ac:dyDescent="0.25">
      <c r="A94" s="45" t="s">
        <v>364</v>
      </c>
      <c r="B94" t="s">
        <v>242</v>
      </c>
      <c r="C94" s="19"/>
      <c r="D94" s="19">
        <v>1.2628460672122441</v>
      </c>
    </row>
    <row r="95" spans="1:4" x14ac:dyDescent="0.25">
      <c r="A95" s="45" t="s">
        <v>365</v>
      </c>
      <c r="B95" t="s">
        <v>366</v>
      </c>
      <c r="C95" s="19">
        <v>1.5052213063554567</v>
      </c>
      <c r="D95" s="19">
        <v>1.6561189813770736</v>
      </c>
    </row>
    <row r="96" spans="1:4" x14ac:dyDescent="0.25">
      <c r="A96" s="45" t="s">
        <v>367</v>
      </c>
      <c r="B96" t="s">
        <v>368</v>
      </c>
      <c r="C96" s="19"/>
      <c r="D96" s="19">
        <v>1.2631516495342652</v>
      </c>
    </row>
    <row r="97" spans="1:4" x14ac:dyDescent="0.25">
      <c r="A97" s="45" t="s">
        <v>369</v>
      </c>
      <c r="B97" t="s">
        <v>370</v>
      </c>
      <c r="C97" s="19"/>
      <c r="D97" s="19">
        <v>1.4603303308524389</v>
      </c>
    </row>
    <row r="98" spans="1:4" x14ac:dyDescent="0.25">
      <c r="A98" s="45" t="s">
        <v>371</v>
      </c>
      <c r="B98" t="s">
        <v>242</v>
      </c>
      <c r="C98" s="19"/>
      <c r="D98" s="19">
        <v>1.3284347743545655</v>
      </c>
    </row>
    <row r="99" spans="1:4" x14ac:dyDescent="0.25">
      <c r="B99" s="46"/>
      <c r="C99" s="47" t="s">
        <v>126</v>
      </c>
      <c r="D99" s="47" t="s">
        <v>127</v>
      </c>
    </row>
    <row r="100" spans="1:4" x14ac:dyDescent="0.25">
      <c r="B100" s="48" t="s">
        <v>372</v>
      </c>
      <c r="C100" s="18">
        <v>60</v>
      </c>
      <c r="D100" s="18">
        <v>34</v>
      </c>
    </row>
    <row r="101" spans="1:4" x14ac:dyDescent="0.25">
      <c r="B101" s="49" t="s">
        <v>373</v>
      </c>
      <c r="C101" s="50">
        <v>8</v>
      </c>
      <c r="D101" s="51">
        <v>17</v>
      </c>
    </row>
    <row r="102" spans="1:4" x14ac:dyDescent="0.25">
      <c r="A102" s="45"/>
      <c r="B102" s="52" t="s">
        <v>374</v>
      </c>
      <c r="C102" s="13">
        <v>68</v>
      </c>
      <c r="D102" s="13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1C</vt:lpstr>
      <vt:lpstr>1D</vt:lpstr>
      <vt:lpstr>2B</vt:lpstr>
      <vt:lpstr>2C</vt:lpstr>
      <vt:lpstr>3A</vt:lpstr>
      <vt:lpstr>3B</vt:lpstr>
      <vt:lpstr>3C</vt:lpstr>
      <vt:lpstr>3D</vt:lpstr>
      <vt:lpstr>4A</vt:lpstr>
      <vt:lpstr>4B</vt:lpstr>
      <vt:lpstr>4C</vt:lpstr>
      <vt:lpstr>5B</vt:lpstr>
      <vt:lpstr>6A</vt:lpstr>
      <vt:lpstr>6B</vt:lpstr>
      <vt:lpstr>6C</vt:lpstr>
      <vt:lpstr>S1</vt:lpstr>
      <vt:lpstr>S3</vt:lpstr>
      <vt:lpstr>S4</vt:lpstr>
      <vt:lpstr>S5-a</vt:lpstr>
      <vt:lpstr>S5-b</vt:lpstr>
      <vt:lpstr>S6</vt:lpstr>
      <vt:lpstr>S7</vt:lpstr>
      <vt:lpstr>S8</vt:lpstr>
      <vt:lpstr>S9</vt:lpstr>
      <vt:lpstr>S10</vt:lpstr>
      <vt:lpstr>S11</vt:lpstr>
      <vt:lpstr>S12</vt:lpstr>
      <vt:lpstr>Table S1</vt:lpstr>
      <vt:lpstr>TableS2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2019-09-25T08:47:09Z</dcterms:modified>
  <cp:contentStatus/>
</cp:coreProperties>
</file>