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\AppData\Local\Microsoft\Windows\INetCache\Content.Outlook\OAE4GDYT\"/>
    </mc:Choice>
  </mc:AlternateContent>
  <xr:revisionPtr revIDLastSave="0" documentId="13_ncr:1_{3037F17D-1A55-4715-8E72-329C62B4DA88}" xr6:coauthVersionLast="47" xr6:coauthVersionMax="47" xr10:uidLastSave="{00000000-0000-0000-0000-000000000000}"/>
  <bookViews>
    <workbookView xWindow="-120" yWindow="-120" windowWidth="38640" windowHeight="21120" activeTab="6" xr2:uid="{C53E236C-2FED-4548-B081-B06C05141335}"/>
  </bookViews>
  <sheets>
    <sheet name="Reporting Template General" sheetId="13" r:id="rId1"/>
    <sheet name="Reporting Template - Results" sheetId="14" r:id="rId2"/>
    <sheet name="CDC data" sheetId="2" r:id="rId3"/>
    <sheet name="ICHT data" sheetId="3" r:id="rId4"/>
    <sheet name="U College Cork data" sheetId="4" r:id="rId5"/>
    <sheet name="U of Liege Data" sheetId="5" r:id="rId6"/>
    <sheet name="U of WA data" sheetId="8" r:id="rId7"/>
    <sheet name="Summary ALL DATA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8" i="11" l="1"/>
  <c r="S88" i="11" s="1"/>
  <c r="T88" i="11" s="1"/>
  <c r="L88" i="11"/>
  <c r="M88" i="11" s="1"/>
  <c r="N88" i="11" s="1"/>
  <c r="E88" i="11"/>
  <c r="D88" i="11"/>
  <c r="R82" i="11"/>
  <c r="S82" i="11" s="1"/>
  <c r="T82" i="11" s="1"/>
  <c r="L82" i="11"/>
  <c r="M82" i="11" s="1"/>
  <c r="N82" i="11" s="1"/>
  <c r="E82" i="11"/>
  <c r="D82" i="11"/>
  <c r="R76" i="11"/>
  <c r="S76" i="11" s="1"/>
  <c r="T76" i="11" s="1"/>
  <c r="L76" i="11"/>
  <c r="M76" i="11" s="1"/>
  <c r="N76" i="11" s="1"/>
  <c r="E76" i="11"/>
  <c r="D76" i="11"/>
  <c r="R71" i="11"/>
  <c r="S71" i="11" s="1"/>
  <c r="L71" i="11"/>
  <c r="M71" i="11" s="1"/>
  <c r="N71" i="11" s="1"/>
  <c r="E71" i="11"/>
  <c r="D71" i="11"/>
  <c r="AH59" i="11"/>
  <c r="AG59" i="11"/>
  <c r="X59" i="11"/>
  <c r="Y59" i="11" s="1"/>
  <c r="AA59" i="11" s="1"/>
  <c r="R59" i="11"/>
  <c r="L59" i="11"/>
  <c r="N59" i="11" s="1"/>
  <c r="O59" i="11" s="1"/>
  <c r="F59" i="11"/>
  <c r="AH58" i="11"/>
  <c r="AG58" i="11"/>
  <c r="X58" i="11"/>
  <c r="R58" i="11"/>
  <c r="L58" i="11"/>
  <c r="M58" i="11" s="1"/>
  <c r="F58" i="11"/>
  <c r="H58" i="11" s="1"/>
  <c r="AH57" i="11"/>
  <c r="AG57" i="11"/>
  <c r="X57" i="11"/>
  <c r="Z57" i="11" s="1"/>
  <c r="R57" i="11"/>
  <c r="T57" i="11" s="1"/>
  <c r="L57" i="11"/>
  <c r="F57" i="11"/>
  <c r="AH56" i="11"/>
  <c r="AG56" i="11"/>
  <c r="X56" i="11"/>
  <c r="Z56" i="11" s="1"/>
  <c r="R56" i="11"/>
  <c r="S56" i="11" s="1"/>
  <c r="U56" i="11" s="1"/>
  <c r="L56" i="11"/>
  <c r="N56" i="11" s="1"/>
  <c r="O56" i="11" s="1"/>
  <c r="F56" i="11"/>
  <c r="G56" i="11" s="1"/>
  <c r="I56" i="11" s="1"/>
  <c r="AD55" i="11"/>
  <c r="AE55" i="11" s="1"/>
  <c r="X55" i="11"/>
  <c r="Z55" i="11" s="1"/>
  <c r="R55" i="11"/>
  <c r="S55" i="11" s="1"/>
  <c r="U55" i="11" s="1"/>
  <c r="L55" i="11"/>
  <c r="M55" i="11" s="1"/>
  <c r="F55" i="11"/>
  <c r="G55" i="11" s="1"/>
  <c r="I55" i="11" s="1"/>
  <c r="AD54" i="11"/>
  <c r="AF54" i="11" s="1"/>
  <c r="AH54" i="11" s="1"/>
  <c r="X54" i="11"/>
  <c r="Y54" i="11" s="1"/>
  <c r="AA54" i="11" s="1"/>
  <c r="R54" i="11"/>
  <c r="L54" i="11"/>
  <c r="F54" i="11"/>
  <c r="H54" i="11" s="1"/>
  <c r="AD53" i="11"/>
  <c r="X53" i="11"/>
  <c r="Y53" i="11" s="1"/>
  <c r="AA53" i="11" s="1"/>
  <c r="R53" i="11"/>
  <c r="T53" i="11" s="1"/>
  <c r="L53" i="11"/>
  <c r="M53" i="11" s="1"/>
  <c r="F53" i="11"/>
  <c r="H53" i="11" s="1"/>
  <c r="AD52" i="11"/>
  <c r="X52" i="11"/>
  <c r="Z52" i="11" s="1"/>
  <c r="R52" i="11"/>
  <c r="L52" i="11"/>
  <c r="N52" i="11" s="1"/>
  <c r="O52" i="11" s="1"/>
  <c r="F52" i="11"/>
  <c r="H52" i="11" s="1"/>
  <c r="AD51" i="11"/>
  <c r="AE51" i="11" s="1"/>
  <c r="X51" i="11"/>
  <c r="Z51" i="11" s="1"/>
  <c r="R51" i="11"/>
  <c r="S51" i="11" s="1"/>
  <c r="U51" i="11" s="1"/>
  <c r="L51" i="11"/>
  <c r="N51" i="11" s="1"/>
  <c r="O51" i="11" s="1"/>
  <c r="F51" i="11"/>
  <c r="G51" i="11" s="1"/>
  <c r="I51" i="11" s="1"/>
  <c r="AD50" i="11"/>
  <c r="X50" i="11"/>
  <c r="R50" i="11"/>
  <c r="S50" i="11" s="1"/>
  <c r="U50" i="11" s="1"/>
  <c r="L50" i="11"/>
  <c r="F50" i="11"/>
  <c r="AD49" i="11"/>
  <c r="AF49" i="11" s="1"/>
  <c r="X49" i="11"/>
  <c r="Y49" i="11" s="1"/>
  <c r="AA49" i="11" s="1"/>
  <c r="R49" i="11"/>
  <c r="S49" i="11" s="1"/>
  <c r="U49" i="11" s="1"/>
  <c r="L49" i="11"/>
  <c r="M49" i="11" s="1"/>
  <c r="F49" i="11"/>
  <c r="G49" i="11" s="1"/>
  <c r="I49" i="11" s="1"/>
  <c r="AD48" i="11"/>
  <c r="AG48" i="11" s="1"/>
  <c r="X48" i="11"/>
  <c r="R48" i="11"/>
  <c r="L48" i="11"/>
  <c r="N48" i="11" s="1"/>
  <c r="O48" i="11" s="1"/>
  <c r="F48" i="11"/>
  <c r="H48" i="11" s="1"/>
  <c r="AD47" i="11"/>
  <c r="AE47" i="11" s="1"/>
  <c r="X47" i="11"/>
  <c r="Z47" i="11" s="1"/>
  <c r="R47" i="11"/>
  <c r="S47" i="11" s="1"/>
  <c r="U47" i="11" s="1"/>
  <c r="L47" i="11"/>
  <c r="N47" i="11" s="1"/>
  <c r="O47" i="11" s="1"/>
  <c r="F47" i="11"/>
  <c r="AD46" i="11"/>
  <c r="AE46" i="11" s="1"/>
  <c r="X46" i="11"/>
  <c r="Z46" i="11" s="1"/>
  <c r="R46" i="11"/>
  <c r="L46" i="11"/>
  <c r="N46" i="11" s="1"/>
  <c r="O46" i="11" s="1"/>
  <c r="F46" i="11"/>
  <c r="H46" i="11" s="1"/>
  <c r="AD45" i="11"/>
  <c r="AE45" i="11" s="1"/>
  <c r="X45" i="11"/>
  <c r="Z45" i="11" s="1"/>
  <c r="R45" i="11"/>
  <c r="T45" i="11" s="1"/>
  <c r="L45" i="11"/>
  <c r="M45" i="11" s="1"/>
  <c r="F45" i="11"/>
  <c r="G45" i="11" s="1"/>
  <c r="I45" i="11" s="1"/>
  <c r="AD44" i="11"/>
  <c r="AG44" i="11" s="1"/>
  <c r="R44" i="11"/>
  <c r="S44" i="11" s="1"/>
  <c r="U44" i="11" s="1"/>
  <c r="L44" i="11"/>
  <c r="M44" i="11" s="1"/>
  <c r="F44" i="11"/>
  <c r="AD43" i="11"/>
  <c r="AE43" i="11" s="1"/>
  <c r="X43" i="11"/>
  <c r="Y43" i="11" s="1"/>
  <c r="AA43" i="11" s="1"/>
  <c r="R43" i="11"/>
  <c r="S43" i="11" s="1"/>
  <c r="U43" i="11" s="1"/>
  <c r="L43" i="11"/>
  <c r="N43" i="11" s="1"/>
  <c r="O43" i="11" s="1"/>
  <c r="F43" i="11"/>
  <c r="H43" i="11" s="1"/>
  <c r="AD42" i="11"/>
  <c r="X42" i="11"/>
  <c r="R42" i="11"/>
  <c r="S42" i="11" s="1"/>
  <c r="U42" i="11" s="1"/>
  <c r="L42" i="11"/>
  <c r="N42" i="11" s="1"/>
  <c r="O42" i="11" s="1"/>
  <c r="F42" i="11"/>
  <c r="AD41" i="11"/>
  <c r="AG41" i="11" s="1"/>
  <c r="X41" i="11"/>
  <c r="Y41" i="11" s="1"/>
  <c r="AA41" i="11" s="1"/>
  <c r="R41" i="11"/>
  <c r="S41" i="11" s="1"/>
  <c r="U41" i="11" s="1"/>
  <c r="L41" i="11"/>
  <c r="F41" i="11"/>
  <c r="H41" i="11" s="1"/>
  <c r="AD40" i="11"/>
  <c r="AG40" i="11" s="1"/>
  <c r="X40" i="11"/>
  <c r="R40" i="11"/>
  <c r="L40" i="11"/>
  <c r="M40" i="11" s="1"/>
  <c r="F40" i="11"/>
  <c r="H40" i="11" s="1"/>
  <c r="AD39" i="11"/>
  <c r="R39" i="11"/>
  <c r="S39" i="11" s="1"/>
  <c r="U39" i="11" s="1"/>
  <c r="L39" i="11"/>
  <c r="M39" i="11" s="1"/>
  <c r="F39" i="11"/>
  <c r="AD38" i="11"/>
  <c r="AG38" i="11" s="1"/>
  <c r="X38" i="11"/>
  <c r="R38" i="11"/>
  <c r="T38" i="11" s="1"/>
  <c r="L38" i="11"/>
  <c r="N38" i="11" s="1"/>
  <c r="O38" i="11" s="1"/>
  <c r="F38" i="11"/>
  <c r="G38" i="11" s="1"/>
  <c r="I38" i="11" s="1"/>
  <c r="AD37" i="11"/>
  <c r="AE37" i="11" s="1"/>
  <c r="R37" i="11"/>
  <c r="T37" i="11" s="1"/>
  <c r="L37" i="11"/>
  <c r="N37" i="11" s="1"/>
  <c r="O37" i="11" s="1"/>
  <c r="F37" i="11"/>
  <c r="H37" i="11" s="1"/>
  <c r="AD36" i="11"/>
  <c r="X36" i="11"/>
  <c r="Z36" i="11" s="1"/>
  <c r="R36" i="11"/>
  <c r="T36" i="11" s="1"/>
  <c r="L36" i="11"/>
  <c r="F36" i="11"/>
  <c r="AD35" i="11"/>
  <c r="X35" i="11"/>
  <c r="Y35" i="11" s="1"/>
  <c r="AA35" i="11" s="1"/>
  <c r="R35" i="11"/>
  <c r="L35" i="11"/>
  <c r="N35" i="11" s="1"/>
  <c r="O35" i="11" s="1"/>
  <c r="F35" i="11"/>
  <c r="H35" i="11" s="1"/>
  <c r="AD34" i="11"/>
  <c r="X34" i="11"/>
  <c r="Z34" i="11" s="1"/>
  <c r="R34" i="11"/>
  <c r="T34" i="11" s="1"/>
  <c r="L34" i="11"/>
  <c r="N34" i="11" s="1"/>
  <c r="O34" i="11" s="1"/>
  <c r="F34" i="11"/>
  <c r="AD33" i="11"/>
  <c r="AF33" i="11" s="1"/>
  <c r="AH33" i="11" s="1"/>
  <c r="X33" i="11"/>
  <c r="Y33" i="11" s="1"/>
  <c r="AA33" i="11" s="1"/>
  <c r="R33" i="11"/>
  <c r="T33" i="11" s="1"/>
  <c r="L33" i="11"/>
  <c r="N33" i="11" s="1"/>
  <c r="O33" i="11" s="1"/>
  <c r="F33" i="11"/>
  <c r="H33" i="11" s="1"/>
  <c r="AD32" i="11"/>
  <c r="AF32" i="11" s="1"/>
  <c r="AH32" i="11" s="1"/>
  <c r="X32" i="11"/>
  <c r="R32" i="11"/>
  <c r="T32" i="11" s="1"/>
  <c r="L32" i="11"/>
  <c r="N32" i="11" s="1"/>
  <c r="O32" i="11" s="1"/>
  <c r="F32" i="11"/>
  <c r="AD31" i="11"/>
  <c r="AG31" i="11" s="1"/>
  <c r="X31" i="11"/>
  <c r="Y31" i="11" s="1"/>
  <c r="AA31" i="11" s="1"/>
  <c r="R31" i="11"/>
  <c r="T31" i="11" s="1"/>
  <c r="L31" i="11"/>
  <c r="M31" i="11" s="1"/>
  <c r="F31" i="11"/>
  <c r="H31" i="11" s="1"/>
  <c r="AD30" i="11"/>
  <c r="AE30" i="11" s="1"/>
  <c r="X30" i="11"/>
  <c r="Z30" i="11" s="1"/>
  <c r="R30" i="11"/>
  <c r="S30" i="11" s="1"/>
  <c r="U30" i="11" s="1"/>
  <c r="L30" i="11"/>
  <c r="F30" i="11"/>
  <c r="G30" i="11" s="1"/>
  <c r="I30" i="11" s="1"/>
  <c r="AD29" i="11"/>
  <c r="AG29" i="11" s="1"/>
  <c r="R29" i="11"/>
  <c r="T29" i="11" s="1"/>
  <c r="L29" i="11"/>
  <c r="F29" i="11"/>
  <c r="H29" i="11" s="1"/>
  <c r="AD28" i="11"/>
  <c r="L28" i="11"/>
  <c r="N28" i="11" s="1"/>
  <c r="O28" i="11" s="1"/>
  <c r="F28" i="11"/>
  <c r="G28" i="11" s="1"/>
  <c r="I28" i="11" s="1"/>
  <c r="AD27" i="11"/>
  <c r="AE27" i="11" s="1"/>
  <c r="R27" i="11"/>
  <c r="T27" i="11" s="1"/>
  <c r="L27" i="11"/>
  <c r="N27" i="11" s="1"/>
  <c r="O27" i="11" s="1"/>
  <c r="F27" i="11"/>
  <c r="G27" i="11" s="1"/>
  <c r="I27" i="11" s="1"/>
  <c r="AD26" i="11"/>
  <c r="AE26" i="11" s="1"/>
  <c r="X26" i="11"/>
  <c r="Y26" i="11" s="1"/>
  <c r="AA26" i="11" s="1"/>
  <c r="R26" i="11"/>
  <c r="T26" i="11" s="1"/>
  <c r="L26" i="11"/>
  <c r="N26" i="11" s="1"/>
  <c r="O26" i="11" s="1"/>
  <c r="F26" i="11"/>
  <c r="H26" i="11" s="1"/>
  <c r="AD25" i="11"/>
  <c r="AF25" i="11" s="1"/>
  <c r="AH25" i="11" s="1"/>
  <c r="X25" i="11"/>
  <c r="Y25" i="11" s="1"/>
  <c r="AA25" i="11" s="1"/>
  <c r="R25" i="11"/>
  <c r="S25" i="11" s="1"/>
  <c r="U25" i="11" s="1"/>
  <c r="L25" i="11"/>
  <c r="N25" i="11" s="1"/>
  <c r="O25" i="11" s="1"/>
  <c r="F25" i="11"/>
  <c r="H25" i="11" s="1"/>
  <c r="AD24" i="11"/>
  <c r="X24" i="11"/>
  <c r="Z24" i="11" s="1"/>
  <c r="R24" i="11"/>
  <c r="T24" i="11" s="1"/>
  <c r="L24" i="11"/>
  <c r="M24" i="11" s="1"/>
  <c r="F24" i="11"/>
  <c r="G24" i="11" s="1"/>
  <c r="I24" i="11" s="1"/>
  <c r="AD23" i="11"/>
  <c r="X23" i="11"/>
  <c r="Y23" i="11" s="1"/>
  <c r="AA23" i="11" s="1"/>
  <c r="R23" i="11"/>
  <c r="S23" i="11" s="1"/>
  <c r="U23" i="11" s="1"/>
  <c r="L23" i="11"/>
  <c r="M23" i="11" s="1"/>
  <c r="F23" i="11"/>
  <c r="H23" i="11" s="1"/>
  <c r="AD22" i="11"/>
  <c r="AE22" i="11" s="1"/>
  <c r="X22" i="11"/>
  <c r="R22" i="11"/>
  <c r="L22" i="11"/>
  <c r="M22" i="11" s="1"/>
  <c r="F22" i="11"/>
  <c r="H22" i="11" s="1"/>
  <c r="AD21" i="11"/>
  <c r="AG21" i="11" s="1"/>
  <c r="X21" i="11"/>
  <c r="Z21" i="11" s="1"/>
  <c r="R21" i="11"/>
  <c r="S21" i="11" s="1"/>
  <c r="U21" i="11" s="1"/>
  <c r="L21" i="11"/>
  <c r="F21" i="11"/>
  <c r="G21" i="11" s="1"/>
  <c r="I21" i="11" s="1"/>
  <c r="AD20" i="11"/>
  <c r="AE20" i="11" s="1"/>
  <c r="X20" i="11"/>
  <c r="Y20" i="11" s="1"/>
  <c r="AA20" i="11" s="1"/>
  <c r="R20" i="11"/>
  <c r="T20" i="11" s="1"/>
  <c r="L20" i="11"/>
  <c r="F20" i="11"/>
  <c r="G20" i="11" s="1"/>
  <c r="I20" i="11" s="1"/>
  <c r="AD19" i="11"/>
  <c r="AF19" i="11" s="1"/>
  <c r="AH19" i="11" s="1"/>
  <c r="X19" i="11"/>
  <c r="Z19" i="11" s="1"/>
  <c r="R19" i="11"/>
  <c r="S19" i="11" s="1"/>
  <c r="U19" i="11" s="1"/>
  <c r="L19" i="11"/>
  <c r="N19" i="11" s="1"/>
  <c r="O19" i="11" s="1"/>
  <c r="F19" i="11"/>
  <c r="H19" i="11" s="1"/>
  <c r="AD18" i="11"/>
  <c r="X18" i="11"/>
  <c r="Y18" i="11" s="1"/>
  <c r="AA18" i="11" s="1"/>
  <c r="R18" i="11"/>
  <c r="L18" i="11"/>
  <c r="M18" i="11" s="1"/>
  <c r="F18" i="11"/>
  <c r="G18" i="11" s="1"/>
  <c r="I18" i="11" s="1"/>
  <c r="AD17" i="11"/>
  <c r="X17" i="11"/>
  <c r="Y17" i="11" s="1"/>
  <c r="AA17" i="11" s="1"/>
  <c r="R17" i="11"/>
  <c r="T17" i="11" s="1"/>
  <c r="L17" i="11"/>
  <c r="N17" i="11" s="1"/>
  <c r="O17" i="11" s="1"/>
  <c r="F17" i="11"/>
  <c r="H17" i="11" s="1"/>
  <c r="AD16" i="11"/>
  <c r="AF16" i="11" s="1"/>
  <c r="X16" i="11"/>
  <c r="Y16" i="11" s="1"/>
  <c r="AA16" i="11" s="1"/>
  <c r="R16" i="11"/>
  <c r="S16" i="11" s="1"/>
  <c r="U16" i="11" s="1"/>
  <c r="L16" i="11"/>
  <c r="N16" i="11" s="1"/>
  <c r="O16" i="11" s="1"/>
  <c r="F16" i="11"/>
  <c r="H16" i="11" s="1"/>
  <c r="AD15" i="11"/>
  <c r="AG15" i="11" s="1"/>
  <c r="X15" i="11"/>
  <c r="Y15" i="11" s="1"/>
  <c r="AA15" i="11" s="1"/>
  <c r="R15" i="11"/>
  <c r="T15" i="11" s="1"/>
  <c r="L15" i="11"/>
  <c r="N15" i="11" s="1"/>
  <c r="O15" i="11" s="1"/>
  <c r="F15" i="11"/>
  <c r="G15" i="11" s="1"/>
  <c r="I15" i="11" s="1"/>
  <c r="AD14" i="11"/>
  <c r="L14" i="11"/>
  <c r="N14" i="11" s="1"/>
  <c r="O14" i="11" s="1"/>
  <c r="F14" i="11"/>
  <c r="H14" i="11" s="1"/>
  <c r="AD13" i="11"/>
  <c r="AF13" i="11" s="1"/>
  <c r="AH13" i="11" s="1"/>
  <c r="X13" i="11"/>
  <c r="Z13" i="11" s="1"/>
  <c r="R13" i="11"/>
  <c r="L13" i="11"/>
  <c r="M13" i="11" s="1"/>
  <c r="F13" i="11"/>
  <c r="H13" i="11" s="1"/>
  <c r="AD12" i="11"/>
  <c r="AG12" i="11" s="1"/>
  <c r="X12" i="11"/>
  <c r="Y12" i="11" s="1"/>
  <c r="AA12" i="11" s="1"/>
  <c r="R12" i="11"/>
  <c r="T12" i="11" s="1"/>
  <c r="L12" i="11"/>
  <c r="M12" i="11" s="1"/>
  <c r="F12" i="11"/>
  <c r="G12" i="11" s="1"/>
  <c r="I12" i="11" s="1"/>
  <c r="AD11" i="11"/>
  <c r="AF11" i="11" s="1"/>
  <c r="AH11" i="11" s="1"/>
  <c r="X11" i="11"/>
  <c r="Z11" i="11" s="1"/>
  <c r="R11" i="11"/>
  <c r="S11" i="11" s="1"/>
  <c r="U11" i="11" s="1"/>
  <c r="L11" i="11"/>
  <c r="M11" i="11" s="1"/>
  <c r="F11" i="11"/>
  <c r="H11" i="11" s="1"/>
  <c r="AD10" i="11"/>
  <c r="AG10" i="11" s="1"/>
  <c r="X10" i="11"/>
  <c r="R10" i="11"/>
  <c r="L10" i="11"/>
  <c r="N10" i="11" s="1"/>
  <c r="O10" i="11" s="1"/>
  <c r="F10" i="11"/>
  <c r="H10" i="11" s="1"/>
  <c r="AD9" i="11"/>
  <c r="AG9" i="11" s="1"/>
  <c r="X9" i="11"/>
  <c r="R9" i="11"/>
  <c r="S9" i="11" s="1"/>
  <c r="U9" i="11" s="1"/>
  <c r="L9" i="11"/>
  <c r="N9" i="11" s="1"/>
  <c r="O9" i="11" s="1"/>
  <c r="F9" i="11"/>
  <c r="H9" i="11" s="1"/>
  <c r="AD8" i="11"/>
  <c r="AF8" i="11" s="1"/>
  <c r="AH8" i="11" s="1"/>
  <c r="R8" i="11"/>
  <c r="L8" i="11"/>
  <c r="M8" i="11" s="1"/>
  <c r="F8" i="11"/>
  <c r="H8" i="11" s="1"/>
  <c r="AD7" i="11"/>
  <c r="AG7" i="11" s="1"/>
  <c r="R7" i="11"/>
  <c r="T7" i="11" s="1"/>
  <c r="L7" i="11"/>
  <c r="N7" i="11" s="1"/>
  <c r="O7" i="11" s="1"/>
  <c r="F7" i="11"/>
  <c r="G7" i="11" s="1"/>
  <c r="I7" i="11" s="1"/>
  <c r="AD6" i="11"/>
  <c r="R6" i="11"/>
  <c r="L6" i="11"/>
  <c r="M6" i="11" s="1"/>
  <c r="F6" i="11"/>
  <c r="G6" i="11" s="1"/>
  <c r="Y45" i="11" l="1"/>
  <c r="AA45" i="11" s="1"/>
  <c r="Z25" i="11"/>
  <c r="Z31" i="11"/>
  <c r="T23" i="11"/>
  <c r="H49" i="11"/>
  <c r="Z35" i="11"/>
  <c r="Y56" i="11"/>
  <c r="AA56" i="11" s="1"/>
  <c r="M9" i="11"/>
  <c r="G40" i="11"/>
  <c r="I40" i="11" s="1"/>
  <c r="Z43" i="11"/>
  <c r="M47" i="11"/>
  <c r="AF29" i="11"/>
  <c r="AH29" i="11" s="1"/>
  <c r="H56" i="11"/>
  <c r="T39" i="11"/>
  <c r="Z16" i="11"/>
  <c r="AE54" i="11"/>
  <c r="N49" i="11"/>
  <c r="O49" i="11" s="1"/>
  <c r="AF37" i="11"/>
  <c r="AH37" i="11" s="1"/>
  <c r="H15" i="11"/>
  <c r="H38" i="11"/>
  <c r="AG11" i="11"/>
  <c r="AG54" i="11"/>
  <c r="H55" i="11"/>
  <c r="Z41" i="11"/>
  <c r="AF12" i="11"/>
  <c r="AH12" i="11" s="1"/>
  <c r="AG45" i="11"/>
  <c r="H51" i="11"/>
  <c r="T19" i="11"/>
  <c r="S17" i="11"/>
  <c r="U17" i="11" s="1"/>
  <c r="T30" i="11"/>
  <c r="Z23" i="11"/>
  <c r="G26" i="11"/>
  <c r="I26" i="11" s="1"/>
  <c r="T42" i="11"/>
  <c r="Y30" i="11"/>
  <c r="AA30" i="11" s="1"/>
  <c r="S34" i="11"/>
  <c r="U34" i="11" s="1"/>
  <c r="Y47" i="11"/>
  <c r="AA47" i="11" s="1"/>
  <c r="Y57" i="11"/>
  <c r="AA57" i="11" s="1"/>
  <c r="S7" i="11"/>
  <c r="U7" i="11" s="1"/>
  <c r="Y11" i="11"/>
  <c r="AA11" i="11" s="1"/>
  <c r="AF21" i="11"/>
  <c r="AH21" i="11" s="1"/>
  <c r="H28" i="11"/>
  <c r="AE44" i="11"/>
  <c r="AE9" i="11"/>
  <c r="AE15" i="11"/>
  <c r="H20" i="11"/>
  <c r="AG55" i="11"/>
  <c r="Z59" i="11"/>
  <c r="AF9" i="11"/>
  <c r="AH9" i="11" s="1"/>
  <c r="AE11" i="11"/>
  <c r="AF15" i="11"/>
  <c r="AH15" i="11" s="1"/>
  <c r="Z17" i="11"/>
  <c r="AF30" i="11"/>
  <c r="AF38" i="11"/>
  <c r="AH38" i="11" s="1"/>
  <c r="G41" i="11"/>
  <c r="I41" i="11" s="1"/>
  <c r="Y46" i="11"/>
  <c r="AA46" i="11" s="1"/>
  <c r="M48" i="11"/>
  <c r="AE49" i="11"/>
  <c r="AF51" i="11"/>
  <c r="AH51" i="11" s="1"/>
  <c r="G58" i="11"/>
  <c r="I58" i="11" s="1"/>
  <c r="AF45" i="11"/>
  <c r="AH45" i="11" s="1"/>
  <c r="N55" i="11"/>
  <c r="O55" i="11" s="1"/>
  <c r="AG25" i="11"/>
  <c r="T9" i="11"/>
  <c r="G46" i="11"/>
  <c r="I46" i="11" s="1"/>
  <c r="AF27" i="11"/>
  <c r="AH27" i="11" s="1"/>
  <c r="N44" i="11"/>
  <c r="O44" i="11" s="1"/>
  <c r="M59" i="11"/>
  <c r="T11" i="11"/>
  <c r="AG27" i="11"/>
  <c r="S36" i="11"/>
  <c r="U36" i="11" s="1"/>
  <c r="M46" i="11"/>
  <c r="Y51" i="11"/>
  <c r="AA51" i="11" s="1"/>
  <c r="AE21" i="11"/>
  <c r="Y36" i="11"/>
  <c r="AA36" i="11" s="1"/>
  <c r="AF44" i="11"/>
  <c r="AH44" i="11" s="1"/>
  <c r="G54" i="11"/>
  <c r="I54" i="11" s="1"/>
  <c r="AF55" i="11"/>
  <c r="AH55" i="11" s="1"/>
  <c r="AE38" i="11"/>
  <c r="AG32" i="11"/>
  <c r="H45" i="11"/>
  <c r="AG51" i="11"/>
  <c r="N11" i="11"/>
  <c r="O11" i="11" s="1"/>
  <c r="G13" i="11"/>
  <c r="I13" i="11" s="1"/>
  <c r="T55" i="11"/>
  <c r="G29" i="11"/>
  <c r="I29" i="11" s="1"/>
  <c r="G43" i="11"/>
  <c r="I43" i="11" s="1"/>
  <c r="N45" i="11"/>
  <c r="O45" i="11" s="1"/>
  <c r="N58" i="11"/>
  <c r="O58" i="11" s="1"/>
  <c r="T41" i="11"/>
  <c r="N18" i="11"/>
  <c r="O18" i="11" s="1"/>
  <c r="S29" i="11"/>
  <c r="U29" i="11" s="1"/>
  <c r="N39" i="11"/>
  <c r="O39" i="11" s="1"/>
  <c r="Z20" i="11"/>
  <c r="AF26" i="11"/>
  <c r="AH26" i="11" s="1"/>
  <c r="AF46" i="11"/>
  <c r="AH46" i="11" s="1"/>
  <c r="AF48" i="11"/>
  <c r="AH48" i="11" s="1"/>
  <c r="Y52" i="11"/>
  <c r="AA52" i="11" s="1"/>
  <c r="T21" i="11"/>
  <c r="H30" i="11"/>
  <c r="AG33" i="11"/>
  <c r="T49" i="11"/>
  <c r="N53" i="11"/>
  <c r="O53" i="11" s="1"/>
  <c r="N31" i="11"/>
  <c r="O31" i="11" s="1"/>
  <c r="G35" i="11"/>
  <c r="I35" i="11" s="1"/>
  <c r="N12" i="11"/>
  <c r="O12" i="11" s="1"/>
  <c r="S33" i="11"/>
  <c r="U33" i="11" s="1"/>
  <c r="T43" i="11"/>
  <c r="T56" i="11"/>
  <c r="AG26" i="11"/>
  <c r="AG46" i="11"/>
  <c r="AG8" i="11"/>
  <c r="N23" i="11"/>
  <c r="O23" i="11" s="1"/>
  <c r="AE29" i="11"/>
  <c r="AG37" i="11"/>
  <c r="S38" i="11"/>
  <c r="U38" i="11" s="1"/>
  <c r="T47" i="11"/>
  <c r="Z15" i="11"/>
  <c r="S20" i="11"/>
  <c r="U20" i="11" s="1"/>
  <c r="Z26" i="11"/>
  <c r="T50" i="11"/>
  <c r="F71" i="11"/>
  <c r="AF10" i="11"/>
  <c r="AH10" i="11" s="1"/>
  <c r="R90" i="11"/>
  <c r="N90" i="11"/>
  <c r="S12" i="11"/>
  <c r="U12" i="11" s="1"/>
  <c r="N36" i="11"/>
  <c r="O36" i="11" s="1"/>
  <c r="M36" i="11"/>
  <c r="M43" i="11"/>
  <c r="S46" i="11"/>
  <c r="U46" i="11" s="1"/>
  <c r="T46" i="11"/>
  <c r="S59" i="11"/>
  <c r="U59" i="11" s="1"/>
  <c r="T59" i="11"/>
  <c r="T8" i="11"/>
  <c r="S8" i="11"/>
  <c r="U8" i="11" s="1"/>
  <c r="Y13" i="11"/>
  <c r="AA13" i="11" s="1"/>
  <c r="AG17" i="11"/>
  <c r="AF17" i="11"/>
  <c r="AH17" i="11" s="1"/>
  <c r="AE17" i="11"/>
  <c r="G22" i="11"/>
  <c r="I22" i="11" s="1"/>
  <c r="Y24" i="11"/>
  <c r="AA24" i="11" s="1"/>
  <c r="AF31" i="11"/>
  <c r="AH31" i="11" s="1"/>
  <c r="Y34" i="11"/>
  <c r="AA34" i="11" s="1"/>
  <c r="AE41" i="11"/>
  <c r="H27" i="11"/>
  <c r="G52" i="11"/>
  <c r="I52" i="11" s="1"/>
  <c r="AG28" i="11"/>
  <c r="AF28" i="11"/>
  <c r="AH28" i="11" s="1"/>
  <c r="N8" i="11"/>
  <c r="O8" i="11" s="1"/>
  <c r="M19" i="11"/>
  <c r="AE28" i="11"/>
  <c r="Z50" i="11"/>
  <c r="Y50" i="11"/>
  <c r="AA50" i="11" s="1"/>
  <c r="AE16" i="11"/>
  <c r="N22" i="11"/>
  <c r="O22" i="11" s="1"/>
  <c r="H42" i="11"/>
  <c r="G42" i="11"/>
  <c r="I42" i="11" s="1"/>
  <c r="AF47" i="11"/>
  <c r="AH47" i="11" s="1"/>
  <c r="Y19" i="11"/>
  <c r="AA19" i="11" s="1"/>
  <c r="T22" i="11"/>
  <c r="S22" i="11"/>
  <c r="U22" i="11" s="1"/>
  <c r="G25" i="11"/>
  <c r="I25" i="11" s="1"/>
  <c r="M26" i="11"/>
  <c r="AE40" i="11"/>
  <c r="AG47" i="11"/>
  <c r="T52" i="11"/>
  <c r="S52" i="11"/>
  <c r="U52" i="11" s="1"/>
  <c r="G10" i="11"/>
  <c r="I10" i="11" s="1"/>
  <c r="Z12" i="11"/>
  <c r="AF20" i="11"/>
  <c r="S27" i="11"/>
  <c r="U27" i="11" s="1"/>
  <c r="S32" i="11"/>
  <c r="U32" i="11" s="1"/>
  <c r="Z33" i="11"/>
  <c r="AF34" i="11"/>
  <c r="AH34" i="11" s="1"/>
  <c r="AE34" i="11"/>
  <c r="AG34" i="11"/>
  <c r="AF40" i="11"/>
  <c r="AH40" i="11" s="1"/>
  <c r="G9" i="11"/>
  <c r="I9" i="11" s="1"/>
  <c r="G14" i="11"/>
  <c r="I14" i="11" s="1"/>
  <c r="M38" i="11"/>
  <c r="M42" i="11"/>
  <c r="AF50" i="11"/>
  <c r="AH50" i="11" s="1"/>
  <c r="AE50" i="11"/>
  <c r="AG50" i="11"/>
  <c r="G71" i="11"/>
  <c r="M17" i="11"/>
  <c r="H21" i="11"/>
  <c r="M25" i="11"/>
  <c r="G48" i="11"/>
  <c r="I48" i="11" s="1"/>
  <c r="AG53" i="11"/>
  <c r="AF53" i="11"/>
  <c r="AH53" i="11" s="1"/>
  <c r="M10" i="11"/>
  <c r="Y22" i="11"/>
  <c r="AA22" i="11" s="1"/>
  <c r="Z22" i="11"/>
  <c r="S26" i="11"/>
  <c r="U26" i="11" s="1"/>
  <c r="AF36" i="11"/>
  <c r="AH36" i="11" s="1"/>
  <c r="AE36" i="11"/>
  <c r="AE53" i="11"/>
  <c r="T71" i="11"/>
  <c r="T90" i="11" s="1"/>
  <c r="S90" i="11"/>
  <c r="M14" i="11"/>
  <c r="N21" i="11"/>
  <c r="O21" i="11" s="1"/>
  <c r="M21" i="11"/>
  <c r="M35" i="11"/>
  <c r="AG36" i="11"/>
  <c r="Z49" i="11"/>
  <c r="G11" i="11"/>
  <c r="I11" i="11" s="1"/>
  <c r="N29" i="11"/>
  <c r="O29" i="11" s="1"/>
  <c r="M29" i="11"/>
  <c r="AG39" i="11"/>
  <c r="AF39" i="11"/>
  <c r="AH39" i="11" s="1"/>
  <c r="N57" i="11"/>
  <c r="O57" i="11" s="1"/>
  <c r="M57" i="11"/>
  <c r="AG19" i="11"/>
  <c r="G37" i="11"/>
  <c r="I37" i="11" s="1"/>
  <c r="N54" i="11"/>
  <c r="O54" i="11" s="1"/>
  <c r="M54" i="11"/>
  <c r="Z10" i="11"/>
  <c r="Y10" i="11"/>
  <c r="AA10" i="11" s="1"/>
  <c r="AE14" i="11"/>
  <c r="AG14" i="11"/>
  <c r="AF14" i="11"/>
  <c r="AH14" i="11" s="1"/>
  <c r="H24" i="11"/>
  <c r="Z42" i="11"/>
  <c r="Y42" i="11"/>
  <c r="AA42" i="11" s="1"/>
  <c r="T54" i="11"/>
  <c r="S54" i="11"/>
  <c r="U54" i="11" s="1"/>
  <c r="H18" i="11"/>
  <c r="H32" i="11"/>
  <c r="G32" i="11"/>
  <c r="I32" i="11" s="1"/>
  <c r="T35" i="11"/>
  <c r="S35" i="11"/>
  <c r="U35" i="11" s="1"/>
  <c r="AE19" i="11"/>
  <c r="L62" i="11"/>
  <c r="Z18" i="11"/>
  <c r="T25" i="11"/>
  <c r="S31" i="11"/>
  <c r="U31" i="11" s="1"/>
  <c r="T51" i="11"/>
  <c r="M90" i="11"/>
  <c r="H36" i="11"/>
  <c r="G36" i="11"/>
  <c r="I36" i="11" s="1"/>
  <c r="AF41" i="11"/>
  <c r="AH41" i="11" s="1"/>
  <c r="L90" i="11"/>
  <c r="T48" i="11"/>
  <c r="S48" i="11"/>
  <c r="U48" i="11" s="1"/>
  <c r="S57" i="11"/>
  <c r="U57" i="11" s="1"/>
  <c r="AF22" i="11"/>
  <c r="AH22" i="11" s="1"/>
  <c r="H34" i="11"/>
  <c r="G34" i="11"/>
  <c r="I34" i="11" s="1"/>
  <c r="I6" i="11"/>
  <c r="AG22" i="11"/>
  <c r="Z48" i="11"/>
  <c r="Y48" i="11"/>
  <c r="AA48" i="11" s="1"/>
  <c r="AE7" i="11"/>
  <c r="M37" i="11"/>
  <c r="N50" i="11"/>
  <c r="O50" i="11" s="1"/>
  <c r="M50" i="11"/>
  <c r="AF7" i="11"/>
  <c r="AH7" i="11" s="1"/>
  <c r="H12" i="11"/>
  <c r="T13" i="11"/>
  <c r="S13" i="11"/>
  <c r="U13" i="11" s="1"/>
  <c r="N20" i="11"/>
  <c r="O20" i="11" s="1"/>
  <c r="M20" i="11"/>
  <c r="N24" i="11"/>
  <c r="O24" i="11" s="1"/>
  <c r="N40" i="11"/>
  <c r="O40" i="11" s="1"/>
  <c r="AF42" i="11"/>
  <c r="AH42" i="11" s="1"/>
  <c r="AE42" i="11"/>
  <c r="T44" i="11"/>
  <c r="L63" i="11"/>
  <c r="S6" i="11"/>
  <c r="R63" i="11"/>
  <c r="R62" i="11"/>
  <c r="AE18" i="11"/>
  <c r="AF18" i="11"/>
  <c r="AH18" i="11" s="1"/>
  <c r="AG35" i="11"/>
  <c r="AF35" i="11"/>
  <c r="AH35" i="11" s="1"/>
  <c r="AG42" i="11"/>
  <c r="G53" i="11"/>
  <c r="I53" i="11" s="1"/>
  <c r="M56" i="11"/>
  <c r="M27" i="11"/>
  <c r="Z53" i="11"/>
  <c r="H7" i="11"/>
  <c r="F63" i="11"/>
  <c r="S10" i="11"/>
  <c r="U10" i="11" s="1"/>
  <c r="T10" i="11"/>
  <c r="AF23" i="11"/>
  <c r="AH23" i="11" s="1"/>
  <c r="AG23" i="11"/>
  <c r="AE23" i="11"/>
  <c r="Z32" i="11"/>
  <c r="Y32" i="11"/>
  <c r="AA32" i="11" s="1"/>
  <c r="AE39" i="11"/>
  <c r="Z58" i="11"/>
  <c r="Y58" i="11"/>
  <c r="AA58" i="11" s="1"/>
  <c r="H47" i="11"/>
  <c r="G47" i="11"/>
  <c r="I47" i="11" s="1"/>
  <c r="G16" i="11"/>
  <c r="I16" i="11" s="1"/>
  <c r="N13" i="11"/>
  <c r="O13" i="11" s="1"/>
  <c r="Z38" i="11"/>
  <c r="Y38" i="11"/>
  <c r="AA38" i="11" s="1"/>
  <c r="N6" i="11"/>
  <c r="M30" i="11"/>
  <c r="N30" i="11"/>
  <c r="O30" i="11" s="1"/>
  <c r="T6" i="11"/>
  <c r="Z9" i="11"/>
  <c r="X63" i="11"/>
  <c r="X62" i="11"/>
  <c r="Y9" i="11"/>
  <c r="AG18" i="11"/>
  <c r="S24" i="11"/>
  <c r="U24" i="11" s="1"/>
  <c r="G33" i="11"/>
  <c r="I33" i="11" s="1"/>
  <c r="AE35" i="11"/>
  <c r="H59" i="11"/>
  <c r="G59" i="11"/>
  <c r="I59" i="11" s="1"/>
  <c r="AD62" i="11"/>
  <c r="AD63" i="11"/>
  <c r="AG6" i="11"/>
  <c r="AE6" i="11"/>
  <c r="G8" i="11"/>
  <c r="I8" i="11" s="1"/>
  <c r="AE32" i="11"/>
  <c r="AE33" i="11"/>
  <c r="N41" i="11"/>
  <c r="O41" i="11" s="1"/>
  <c r="M41" i="11"/>
  <c r="AG52" i="11"/>
  <c r="AF52" i="11"/>
  <c r="AH52" i="11" s="1"/>
  <c r="AF6" i="11"/>
  <c r="G17" i="11"/>
  <c r="I17" i="11" s="1"/>
  <c r="G19" i="11"/>
  <c r="I19" i="11" s="1"/>
  <c r="S37" i="11"/>
  <c r="U37" i="11" s="1"/>
  <c r="AE52" i="11"/>
  <c r="F88" i="11"/>
  <c r="G88" i="11" s="1"/>
  <c r="H88" i="11" s="1"/>
  <c r="M7" i="11"/>
  <c r="M16" i="11"/>
  <c r="M34" i="11"/>
  <c r="T18" i="11"/>
  <c r="S18" i="11"/>
  <c r="U18" i="11" s="1"/>
  <c r="G31" i="11"/>
  <c r="I31" i="11" s="1"/>
  <c r="M33" i="11"/>
  <c r="H39" i="11"/>
  <c r="G39" i="11"/>
  <c r="I39" i="11" s="1"/>
  <c r="S45" i="11"/>
  <c r="U45" i="11" s="1"/>
  <c r="M51" i="11"/>
  <c r="M52" i="11"/>
  <c r="Y55" i="11"/>
  <c r="AA55" i="11" s="1"/>
  <c r="AE8" i="11"/>
  <c r="AE13" i="11"/>
  <c r="S15" i="11"/>
  <c r="U15" i="11" s="1"/>
  <c r="T16" i="11"/>
  <c r="M28" i="11"/>
  <c r="M32" i="11"/>
  <c r="H50" i="11"/>
  <c r="G50" i="11"/>
  <c r="I50" i="11" s="1"/>
  <c r="T58" i="11"/>
  <c r="S58" i="11"/>
  <c r="U58" i="11" s="1"/>
  <c r="T40" i="11"/>
  <c r="S40" i="11"/>
  <c r="U40" i="11" s="1"/>
  <c r="M15" i="11"/>
  <c r="AG43" i="11"/>
  <c r="AF43" i="11"/>
  <c r="AH43" i="11" s="1"/>
  <c r="Y21" i="11"/>
  <c r="AA21" i="11" s="1"/>
  <c r="F62" i="11"/>
  <c r="H6" i="11"/>
  <c r="AE10" i="11"/>
  <c r="AE12" i="11"/>
  <c r="AG13" i="11"/>
  <c r="Z40" i="11"/>
  <c r="Y40" i="11"/>
  <c r="AA40" i="11" s="1"/>
  <c r="H44" i="11"/>
  <c r="G44" i="11"/>
  <c r="I44" i="11" s="1"/>
  <c r="AE48" i="11"/>
  <c r="S53" i="11"/>
  <c r="U53" i="11" s="1"/>
  <c r="Z54" i="11"/>
  <c r="F82" i="11"/>
  <c r="G82" i="11" s="1"/>
  <c r="H82" i="11" s="1"/>
  <c r="H57" i="11"/>
  <c r="G57" i="11"/>
  <c r="I57" i="11" s="1"/>
  <c r="AG24" i="11"/>
  <c r="AF24" i="11"/>
  <c r="AH24" i="11" s="1"/>
  <c r="G23" i="11"/>
  <c r="I23" i="11" s="1"/>
  <c r="AE24" i="11"/>
  <c r="AE25" i="11"/>
  <c r="F76" i="11"/>
  <c r="G76" i="11" s="1"/>
  <c r="H76" i="11" s="1"/>
  <c r="Z62" i="11" l="1"/>
  <c r="Z63" i="11"/>
  <c r="I63" i="11"/>
  <c r="I62" i="11"/>
  <c r="T63" i="11"/>
  <c r="T62" i="11"/>
  <c r="M62" i="11"/>
  <c r="Y62" i="11"/>
  <c r="AA9" i="11"/>
  <c r="Y63" i="11"/>
  <c r="S63" i="11"/>
  <c r="S62" i="11"/>
  <c r="U6" i="11"/>
  <c r="H63" i="11"/>
  <c r="H62" i="11"/>
  <c r="N62" i="11"/>
  <c r="N63" i="11"/>
  <c r="O6" i="11"/>
  <c r="AG62" i="11"/>
  <c r="AG63" i="11"/>
  <c r="AF62" i="11"/>
  <c r="AF63" i="11"/>
  <c r="AH6" i="11"/>
  <c r="M63" i="11"/>
  <c r="F90" i="11"/>
  <c r="G63" i="11"/>
  <c r="H71" i="11"/>
  <c r="H90" i="11" s="1"/>
  <c r="G90" i="11"/>
  <c r="G62" i="11"/>
  <c r="O63" i="11" l="1"/>
  <c r="O62" i="11"/>
  <c r="AA63" i="11"/>
  <c r="AA62" i="11"/>
  <c r="U62" i="11"/>
  <c r="U63" i="11"/>
  <c r="AH62" i="11"/>
  <c r="AH63" i="11"/>
  <c r="E76" i="4" l="1"/>
  <c r="D76" i="4"/>
  <c r="E70" i="4"/>
  <c r="D70" i="4"/>
  <c r="E64" i="4"/>
  <c r="D64" i="4"/>
  <c r="E59" i="4"/>
  <c r="D59" i="4"/>
  <c r="C76" i="8"/>
  <c r="B76" i="8"/>
  <c r="E75" i="8"/>
  <c r="D75" i="8"/>
  <c r="E74" i="8"/>
  <c r="D74" i="8"/>
  <c r="E73" i="8"/>
  <c r="D73" i="8"/>
  <c r="E72" i="8"/>
  <c r="D72" i="8"/>
  <c r="C70" i="8"/>
  <c r="B70" i="8"/>
  <c r="E70" i="8" s="1"/>
  <c r="E69" i="8"/>
  <c r="D69" i="8"/>
  <c r="D68" i="8"/>
  <c r="E67" i="8"/>
  <c r="D67" i="8"/>
  <c r="E66" i="8"/>
  <c r="D66" i="8"/>
  <c r="C64" i="8"/>
  <c r="B64" i="8"/>
  <c r="E63" i="8"/>
  <c r="D63" i="8"/>
  <c r="E62" i="8"/>
  <c r="D62" i="8"/>
  <c r="E61" i="8"/>
  <c r="D61" i="8"/>
  <c r="C59" i="8"/>
  <c r="B59" i="8"/>
  <c r="E58" i="8"/>
  <c r="D58" i="8"/>
  <c r="E57" i="8"/>
  <c r="D57" i="8"/>
  <c r="E56" i="8"/>
  <c r="D56" i="8"/>
  <c r="E54" i="8"/>
  <c r="D54" i="8"/>
  <c r="E53" i="8"/>
  <c r="D53" i="8"/>
  <c r="E52" i="8"/>
  <c r="D52" i="8"/>
  <c r="E51" i="8"/>
  <c r="D51" i="8"/>
  <c r="E50" i="8"/>
  <c r="D50" i="8"/>
  <c r="E49" i="8"/>
  <c r="D49" i="8"/>
  <c r="E48" i="8"/>
  <c r="D48" i="8"/>
  <c r="E47" i="8"/>
  <c r="D47" i="8"/>
  <c r="E46" i="8"/>
  <c r="D46" i="8"/>
  <c r="E45" i="8"/>
  <c r="D45" i="8"/>
  <c r="E44" i="8"/>
  <c r="D44" i="8"/>
  <c r="E43" i="8"/>
  <c r="D43" i="8"/>
  <c r="E42" i="8"/>
  <c r="D42" i="8"/>
  <c r="E41" i="8"/>
  <c r="D41" i="8"/>
  <c r="E40" i="8"/>
  <c r="D40" i="8"/>
  <c r="E39" i="8"/>
  <c r="D39" i="8"/>
  <c r="E38" i="8"/>
  <c r="D38" i="8"/>
  <c r="E37" i="8"/>
  <c r="D37" i="8"/>
  <c r="E36" i="8"/>
  <c r="D36" i="8"/>
  <c r="E35" i="8"/>
  <c r="D35" i="8"/>
  <c r="E34" i="8"/>
  <c r="D34" i="8"/>
  <c r="E33" i="8"/>
  <c r="D33" i="8"/>
  <c r="E32" i="8"/>
  <c r="D32" i="8"/>
  <c r="E31" i="8"/>
  <c r="D31" i="8"/>
  <c r="E30" i="8"/>
  <c r="D30" i="8"/>
  <c r="E29" i="8"/>
  <c r="D29" i="8"/>
  <c r="E28" i="8"/>
  <c r="D28" i="8"/>
  <c r="E27" i="8"/>
  <c r="D27" i="8"/>
  <c r="E26" i="8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6" i="8"/>
  <c r="D6" i="8"/>
  <c r="E5" i="8"/>
  <c r="D5" i="8"/>
  <c r="E74" i="5"/>
  <c r="D74" i="5"/>
  <c r="E73" i="5"/>
  <c r="D73" i="5"/>
  <c r="E72" i="5"/>
  <c r="D72" i="5"/>
  <c r="E71" i="5"/>
  <c r="D71" i="5"/>
  <c r="E75" i="5" s="1"/>
  <c r="E68" i="5"/>
  <c r="D68" i="5"/>
  <c r="E67" i="5"/>
  <c r="D67" i="5"/>
  <c r="E66" i="5"/>
  <c r="D66" i="5"/>
  <c r="E65" i="5"/>
  <c r="D65" i="5"/>
  <c r="E69" i="5" s="1"/>
  <c r="E62" i="5"/>
  <c r="D62" i="5"/>
  <c r="E63" i="5" s="1"/>
  <c r="E61" i="5"/>
  <c r="D61" i="5"/>
  <c r="E60" i="5"/>
  <c r="D60" i="5"/>
  <c r="E57" i="5"/>
  <c r="D57" i="5"/>
  <c r="E56" i="5"/>
  <c r="D56" i="5"/>
  <c r="E55" i="5"/>
  <c r="D55" i="5"/>
  <c r="E58" i="5" s="1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E36" i="5"/>
  <c r="D36" i="5"/>
  <c r="E35" i="5"/>
  <c r="D35" i="5"/>
  <c r="E34" i="5"/>
  <c r="D34" i="5"/>
  <c r="E33" i="5"/>
  <c r="D33" i="5"/>
  <c r="E32" i="5"/>
  <c r="D32" i="5"/>
  <c r="E31" i="5"/>
  <c r="D31" i="5"/>
  <c r="E30" i="5"/>
  <c r="D30" i="5"/>
  <c r="E29" i="5"/>
  <c r="D29" i="5"/>
  <c r="E28" i="5"/>
  <c r="D28" i="5"/>
  <c r="E27" i="5"/>
  <c r="D27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E4" i="5"/>
  <c r="D4" i="5"/>
  <c r="E64" i="8" l="1"/>
  <c r="D76" i="8"/>
  <c r="E59" i="8"/>
  <c r="D70" i="8"/>
  <c r="E76" i="8"/>
  <c r="D59" i="8"/>
  <c r="D64" i="8"/>
  <c r="D63" i="5"/>
  <c r="D58" i="5"/>
  <c r="D69" i="5"/>
  <c r="D75" i="5"/>
  <c r="E65" i="3" l="1"/>
  <c r="D65" i="3"/>
  <c r="E64" i="3"/>
  <c r="D64" i="3"/>
  <c r="E63" i="3"/>
  <c r="D63" i="3"/>
  <c r="E62" i="3"/>
  <c r="D62" i="3"/>
  <c r="E59" i="3"/>
  <c r="D59" i="3"/>
  <c r="E58" i="3"/>
  <c r="D58" i="3"/>
  <c r="E57" i="3"/>
  <c r="D57" i="3"/>
  <c r="E56" i="3"/>
  <c r="D56" i="3"/>
  <c r="E54" i="3"/>
  <c r="D54" i="3"/>
  <c r="E53" i="3"/>
  <c r="D53" i="3"/>
  <c r="E52" i="3"/>
  <c r="D52" i="3"/>
  <c r="E51" i="3"/>
  <c r="D51" i="3"/>
  <c r="E50" i="3"/>
  <c r="D50" i="3"/>
  <c r="E49" i="3"/>
  <c r="D49" i="3"/>
  <c r="E48" i="3"/>
  <c r="D48" i="3"/>
  <c r="E47" i="3"/>
  <c r="D47" i="3"/>
  <c r="E46" i="3"/>
  <c r="D46" i="3"/>
  <c r="E45" i="3"/>
  <c r="D45" i="3"/>
  <c r="E44" i="3"/>
  <c r="D44" i="3"/>
  <c r="E43" i="3"/>
  <c r="D43" i="3"/>
  <c r="E42" i="3"/>
  <c r="D42" i="3"/>
  <c r="E41" i="3"/>
  <c r="D41" i="3"/>
  <c r="E40" i="3"/>
  <c r="D40" i="3"/>
  <c r="E39" i="3"/>
  <c r="D39" i="3"/>
  <c r="E38" i="3"/>
  <c r="D38" i="3"/>
  <c r="E37" i="3"/>
  <c r="D37" i="3"/>
  <c r="E36" i="3"/>
  <c r="D36" i="3"/>
  <c r="E35" i="3"/>
  <c r="D35" i="3"/>
  <c r="E34" i="3"/>
  <c r="D34" i="3"/>
  <c r="E33" i="3"/>
  <c r="D33" i="3"/>
  <c r="E32" i="3"/>
  <c r="D32" i="3"/>
  <c r="E31" i="3"/>
  <c r="D31" i="3"/>
  <c r="E30" i="3"/>
  <c r="D30" i="3"/>
  <c r="E29" i="3"/>
  <c r="D29" i="3"/>
  <c r="E28" i="3"/>
  <c r="D28" i="3"/>
  <c r="E27" i="3"/>
  <c r="D27" i="3"/>
  <c r="E26" i="3"/>
  <c r="D26" i="3"/>
  <c r="E25" i="3"/>
  <c r="D25" i="3"/>
  <c r="E24" i="3"/>
  <c r="D24" i="3"/>
  <c r="E23" i="3"/>
  <c r="D23" i="3"/>
  <c r="E22" i="3"/>
  <c r="D22" i="3"/>
  <c r="E21" i="3"/>
  <c r="D21" i="3"/>
  <c r="E20" i="3"/>
  <c r="D20" i="3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6" i="3"/>
  <c r="D6" i="3"/>
  <c r="E5" i="3"/>
  <c r="D5" i="3"/>
  <c r="E60" i="3" l="1"/>
  <c r="D60" i="3"/>
  <c r="D66" i="3"/>
  <c r="E66" i="3"/>
  <c r="E75" i="4"/>
  <c r="D75" i="4"/>
  <c r="E74" i="4"/>
  <c r="D74" i="4"/>
  <c r="E73" i="4"/>
  <c r="D73" i="4"/>
  <c r="E72" i="4"/>
  <c r="D72" i="4"/>
  <c r="E69" i="4"/>
  <c r="D69" i="4"/>
  <c r="E68" i="4"/>
  <c r="D68" i="4"/>
  <c r="E67" i="4"/>
  <c r="D67" i="4"/>
  <c r="E66" i="4"/>
  <c r="D66" i="4"/>
  <c r="E63" i="4"/>
  <c r="D63" i="4"/>
  <c r="E62" i="4"/>
  <c r="D62" i="4"/>
  <c r="E61" i="4"/>
  <c r="D61" i="4"/>
  <c r="E58" i="4"/>
  <c r="D58" i="4"/>
  <c r="E57" i="4"/>
  <c r="D57" i="4"/>
  <c r="E56" i="4"/>
  <c r="D56" i="4"/>
  <c r="E54" i="4"/>
  <c r="D54" i="4"/>
  <c r="E53" i="4"/>
  <c r="D53" i="4"/>
  <c r="E52" i="4"/>
  <c r="D52" i="4"/>
  <c r="E51" i="4"/>
  <c r="D51" i="4"/>
  <c r="E50" i="4"/>
  <c r="D50" i="4"/>
  <c r="E49" i="4"/>
  <c r="D49" i="4"/>
  <c r="E48" i="4"/>
  <c r="D48" i="4"/>
  <c r="E47" i="4"/>
  <c r="D47" i="4"/>
  <c r="E46" i="4"/>
  <c r="D46" i="4"/>
  <c r="E45" i="4"/>
  <c r="D45" i="4"/>
  <c r="E44" i="4"/>
  <c r="D44" i="4"/>
  <c r="E42" i="4"/>
  <c r="D42" i="4"/>
  <c r="E41" i="4"/>
  <c r="D41" i="4"/>
  <c r="E40" i="4"/>
  <c r="D40" i="4"/>
  <c r="E39" i="4"/>
  <c r="D39" i="4"/>
  <c r="E37" i="4"/>
  <c r="D37" i="4"/>
  <c r="E35" i="4"/>
  <c r="D35" i="4"/>
  <c r="E34" i="4"/>
  <c r="D34" i="4"/>
  <c r="E33" i="4"/>
  <c r="D33" i="4"/>
  <c r="E32" i="4"/>
  <c r="D32" i="4"/>
  <c r="D31" i="4"/>
  <c r="E30" i="4"/>
  <c r="D30" i="4"/>
  <c r="E29" i="4"/>
  <c r="D29" i="4"/>
  <c r="E28" i="4"/>
  <c r="D28" i="4"/>
  <c r="E25" i="4"/>
  <c r="D25" i="4"/>
  <c r="E24" i="4"/>
  <c r="D24" i="4"/>
  <c r="E23" i="4"/>
  <c r="D23" i="4"/>
  <c r="E22" i="4"/>
  <c r="D22" i="4"/>
  <c r="E21" i="4"/>
  <c r="D21" i="4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2" i="4"/>
  <c r="D12" i="4"/>
  <c r="E11" i="4"/>
  <c r="D11" i="4"/>
  <c r="E10" i="4"/>
  <c r="D10" i="4"/>
  <c r="E9" i="4"/>
  <c r="D9" i="4"/>
  <c r="E8" i="4"/>
  <c r="D8" i="4"/>
  <c r="E75" i="2" l="1"/>
  <c r="D75" i="2"/>
  <c r="E74" i="2"/>
  <c r="D74" i="2"/>
  <c r="E73" i="2"/>
  <c r="D73" i="2"/>
  <c r="E72" i="2"/>
  <c r="D72" i="2"/>
  <c r="D76" i="2" s="1"/>
  <c r="E69" i="2"/>
  <c r="D69" i="2"/>
  <c r="E68" i="2"/>
  <c r="D68" i="2"/>
  <c r="E67" i="2"/>
  <c r="D67" i="2"/>
  <c r="E66" i="2"/>
  <c r="D66" i="2"/>
  <c r="E63" i="2"/>
  <c r="D63" i="2"/>
  <c r="E62" i="2"/>
  <c r="D62" i="2"/>
  <c r="E61" i="2"/>
  <c r="D61" i="2"/>
  <c r="E64" i="2" s="1"/>
  <c r="E58" i="2"/>
  <c r="D58" i="2"/>
  <c r="E57" i="2"/>
  <c r="D57" i="2"/>
  <c r="E56" i="2"/>
  <c r="D56" i="2"/>
  <c r="E59" i="2" s="1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D70" i="2" l="1"/>
  <c r="E76" i="2"/>
  <c r="D64" i="2"/>
  <c r="E70" i="2"/>
  <c r="D59" i="2"/>
</calcChain>
</file>

<file path=xl/sharedStrings.xml><?xml version="1.0" encoding="utf-8"?>
<sst xmlns="http://schemas.openxmlformats.org/spreadsheetml/2006/main" count="650" uniqueCount="290">
  <si>
    <t>Sample Code</t>
  </si>
  <si>
    <t>Replicate 1</t>
  </si>
  <si>
    <t>Replicate 2</t>
  </si>
  <si>
    <t>Mean</t>
  </si>
  <si>
    <t>SD</t>
  </si>
  <si>
    <t>DS01-1</t>
  </si>
  <si>
    <t>DS02-1</t>
  </si>
  <si>
    <t>DS03-1</t>
  </si>
  <si>
    <t>DS04-1</t>
  </si>
  <si>
    <t>DS05-1</t>
  </si>
  <si>
    <t>DS06-1</t>
  </si>
  <si>
    <t>DS07-1</t>
  </si>
  <si>
    <t>DS08-1</t>
  </si>
  <si>
    <t>DS09-1</t>
  </si>
  <si>
    <t>DS10-1</t>
  </si>
  <si>
    <t>DS11-1</t>
  </si>
  <si>
    <t>DS12-1</t>
  </si>
  <si>
    <t>DS13-1</t>
  </si>
  <si>
    <t>DS14-1</t>
  </si>
  <si>
    <t>DS15-1</t>
  </si>
  <si>
    <t>DS16-1</t>
  </si>
  <si>
    <t>DS17-1</t>
  </si>
  <si>
    <t>DS18-1</t>
  </si>
  <si>
    <t>DS19-1</t>
  </si>
  <si>
    <t>DS20-1</t>
  </si>
  <si>
    <t>DS21-1</t>
  </si>
  <si>
    <t>DS22-1</t>
  </si>
  <si>
    <t>DS23-1</t>
  </si>
  <si>
    <t>DS24-1</t>
  </si>
  <si>
    <t>DS25-1</t>
  </si>
  <si>
    <t>DS26-1</t>
  </si>
  <si>
    <t>DS27-1</t>
  </si>
  <si>
    <t>DS28-1</t>
  </si>
  <si>
    <t>DS29-1</t>
  </si>
  <si>
    <t>DS30-1</t>
  </si>
  <si>
    <t>DS31-1</t>
  </si>
  <si>
    <t>DS32-1</t>
  </si>
  <si>
    <t>DS33-1</t>
  </si>
  <si>
    <t>DS34-1</t>
  </si>
  <si>
    <t>DS35-1</t>
  </si>
  <si>
    <t>DS36-1</t>
  </si>
  <si>
    <t>DS37-1</t>
  </si>
  <si>
    <t>DS38-1</t>
  </si>
  <si>
    <t>DS39-1</t>
  </si>
  <si>
    <t>DS40-1</t>
  </si>
  <si>
    <t>DS41-1</t>
  </si>
  <si>
    <t>DS42-1</t>
  </si>
  <si>
    <t>DS43-1</t>
  </si>
  <si>
    <t>DS44-1</t>
  </si>
  <si>
    <t>DS45-1</t>
  </si>
  <si>
    <t>DS46-1</t>
  </si>
  <si>
    <t>DS47-1</t>
  </si>
  <si>
    <t>DS48-1</t>
  </si>
  <si>
    <t>DS49-1</t>
  </si>
  <si>
    <t>DS50-1</t>
  </si>
  <si>
    <t>SRM2969A-1</t>
  </si>
  <si>
    <t>SRM2969B-1</t>
  </si>
  <si>
    <t>SRM2969C-1</t>
  </si>
  <si>
    <t>MEAN</t>
  </si>
  <si>
    <t>SRM2970A-1</t>
  </si>
  <si>
    <t>SRM2970B-1</t>
  </si>
  <si>
    <t>SRM2970C-1</t>
  </si>
  <si>
    <t>SRM2973A-1</t>
  </si>
  <si>
    <t>SRM2973B-1</t>
  </si>
  <si>
    <t>SRM2973C-1</t>
  </si>
  <si>
    <t>SRM2973D-1</t>
  </si>
  <si>
    <t>SRM972aL2A-1</t>
  </si>
  <si>
    <t>SRM972aL2B-1</t>
  </si>
  <si>
    <t>SRM972aL2C-1</t>
  </si>
  <si>
    <t>SRM972aL2D-1</t>
  </si>
  <si>
    <t xml:space="preserve">CDC </t>
  </si>
  <si>
    <t>&lt;0.65</t>
  </si>
  <si>
    <t>24,25(OH)2D3</t>
  </si>
  <si>
    <t>&lt;0.624</t>
  </si>
  <si>
    <t>Sample Results</t>
  </si>
  <si>
    <t>Date of Analysis</t>
  </si>
  <si>
    <t>Measured values (nmol/L); 3 significant digits</t>
  </si>
  <si>
    <t>Run order</t>
  </si>
  <si>
    <t>Comments/Explanation of Any Error Messages</t>
  </si>
  <si>
    <t>DS01</t>
  </si>
  <si>
    <t>DS02</t>
  </si>
  <si>
    <t>DS03</t>
  </si>
  <si>
    <t>DS04</t>
  </si>
  <si>
    <t>DS05</t>
  </si>
  <si>
    <t>DS06</t>
  </si>
  <si>
    <t>DS07</t>
  </si>
  <si>
    <t>DS08</t>
  </si>
  <si>
    <t>DS09</t>
  </si>
  <si>
    <t>DS10</t>
  </si>
  <si>
    <t>DS11</t>
  </si>
  <si>
    <t>DS12</t>
  </si>
  <si>
    <t>DS13</t>
  </si>
  <si>
    <t>DS14</t>
  </si>
  <si>
    <t>DS15</t>
  </si>
  <si>
    <t>DS16</t>
  </si>
  <si>
    <t>DS17</t>
  </si>
  <si>
    <t>DS18</t>
  </si>
  <si>
    <t>DS19</t>
  </si>
  <si>
    <t>DS20</t>
  </si>
  <si>
    <t>DS21</t>
  </si>
  <si>
    <t>DS22</t>
  </si>
  <si>
    <t>DS23</t>
  </si>
  <si>
    <t>DS24</t>
  </si>
  <si>
    <t>DS25</t>
  </si>
  <si>
    <t>DS26</t>
  </si>
  <si>
    <t>DS27</t>
  </si>
  <si>
    <t>DS28</t>
  </si>
  <si>
    <t>DS29</t>
  </si>
  <si>
    <t>DS30</t>
  </si>
  <si>
    <t>DS31</t>
  </si>
  <si>
    <t>DS32</t>
  </si>
  <si>
    <t>DS33</t>
  </si>
  <si>
    <t>DS34</t>
  </si>
  <si>
    <t>DS35</t>
  </si>
  <si>
    <t>DS36</t>
  </si>
  <si>
    <t>DS37</t>
  </si>
  <si>
    <t>DS38</t>
  </si>
  <si>
    <t>DS39</t>
  </si>
  <si>
    <t>DS40</t>
  </si>
  <si>
    <t>DS41</t>
  </si>
  <si>
    <t>DS42</t>
  </si>
  <si>
    <t>DS43</t>
  </si>
  <si>
    <t>DS44</t>
  </si>
  <si>
    <t>DS45</t>
  </si>
  <si>
    <t>DS46</t>
  </si>
  <si>
    <t>DS48</t>
  </si>
  <si>
    <t>DS47</t>
  </si>
  <si>
    <t>DS49</t>
  </si>
  <si>
    <t>DS50</t>
  </si>
  <si>
    <t>SRM2969A</t>
  </si>
  <si>
    <t>SRM2969B</t>
  </si>
  <si>
    <t>SRM2969C</t>
  </si>
  <si>
    <t>SRM2970A</t>
  </si>
  <si>
    <t>SRM2970B</t>
  </si>
  <si>
    <t>SRM2970C</t>
  </si>
  <si>
    <t>SRM2973A</t>
  </si>
  <si>
    <t>SRM2973B</t>
  </si>
  <si>
    <t>SRM2973C</t>
  </si>
  <si>
    <t>SRM2973D</t>
  </si>
  <si>
    <t>SRM972aL2A</t>
  </si>
  <si>
    <t>SRM972aL2B</t>
  </si>
  <si>
    <t>SRM972aL2C</t>
  </si>
  <si>
    <t>SRM972aL2D</t>
  </si>
  <si>
    <t>ICHT</t>
  </si>
  <si>
    <t>Concnetration 24,25(OH)2D3 (nmol/L)</t>
  </si>
  <si>
    <t>Univ of WA</t>
  </si>
  <si>
    <t>SRM 2969A</t>
  </si>
  <si>
    <t>SRM 2969B</t>
  </si>
  <si>
    <t>SRM 2969C</t>
  </si>
  <si>
    <t>SRM 2973A</t>
  </si>
  <si>
    <t>SRM 2973B</t>
  </si>
  <si>
    <t>SRM 2973C</t>
  </si>
  <si>
    <t>SRM 2973D</t>
  </si>
  <si>
    <t>SRM 972aL2A</t>
  </si>
  <si>
    <t>SRM 972aL2B</t>
  </si>
  <si>
    <t>SRM 972aL2C</t>
  </si>
  <si>
    <t>SRM 972aL2D</t>
  </si>
  <si>
    <t>U College Cork</t>
  </si>
  <si>
    <t>Concentration 24,25(OH)2D3 (nmol/L)</t>
  </si>
  <si>
    <t xml:space="preserve">Donor Serum </t>
  </si>
  <si>
    <t>Mean (nmol/L) (n=4)</t>
  </si>
  <si>
    <t>SRM 2973</t>
  </si>
  <si>
    <t>SRM 972a L1</t>
  </si>
  <si>
    <t>SRM 972a L2</t>
  </si>
  <si>
    <t>Interlaboratory Comparison for Determination of 24,25(OH)2D3 - RESULTS</t>
  </si>
  <si>
    <t xml:space="preserve">NIST </t>
  </si>
  <si>
    <t>CDC</t>
  </si>
  <si>
    <t>University of Washington</t>
  </si>
  <si>
    <t>University of Liege</t>
  </si>
  <si>
    <t>Univeristy College Cork RECAL</t>
  </si>
  <si>
    <t>Imperial College Healthcare NHS Trust (RECAL)</t>
  </si>
  <si>
    <t>Mean of replicates</t>
  </si>
  <si>
    <t>Bias vs NIST</t>
  </si>
  <si>
    <t>% Bias</t>
  </si>
  <si>
    <t>ABS bias vs NIST</t>
  </si>
  <si>
    <t>% ABS Bias</t>
  </si>
  <si>
    <t>ABS % bias vs NIST</t>
  </si>
  <si>
    <t>Log</t>
  </si>
  <si>
    <t>Bias</t>
  </si>
  <si>
    <t xml:space="preserve">           </t>
  </si>
  <si>
    <t>SRM 2969</t>
  </si>
  <si>
    <t>SRM 2970</t>
  </si>
  <si>
    <t>Liege</t>
  </si>
  <si>
    <t>NIST</t>
  </si>
  <si>
    <t>Bias to NIST RMP</t>
  </si>
  <si>
    <t>COA Values</t>
  </si>
  <si>
    <t>Unc.</t>
  </si>
  <si>
    <t>ABS BIAS</t>
  </si>
  <si>
    <t xml:space="preserve">x = </t>
  </si>
  <si>
    <t>x =</t>
  </si>
  <si>
    <t>Participant Laboratory Information</t>
  </si>
  <si>
    <t>Primary contact</t>
  </si>
  <si>
    <t>Institution</t>
  </si>
  <si>
    <t>Telephone number</t>
  </si>
  <si>
    <t>E-mail</t>
  </si>
  <si>
    <t>Assay description/characteristics</t>
  </si>
  <si>
    <t xml:space="preserve"> LC-MS/MS Methods</t>
  </si>
  <si>
    <t>Instrumention description</t>
  </si>
  <si>
    <t>Chromatography column (manufacturer, dimensions, particle size)</t>
  </si>
  <si>
    <t>Chromatography conditions (briefly)</t>
  </si>
  <si>
    <t>Internal Standards used</t>
  </si>
  <si>
    <t xml:space="preserve">d6-24 (R),25 dihydroxivitamin D3 </t>
  </si>
  <si>
    <t>Transitions monitored for analytes and internal standards</t>
  </si>
  <si>
    <t>Published method citation (if available)</t>
  </si>
  <si>
    <t>Analyte information</t>
  </si>
  <si>
    <t>Reportable range (nmol/L)</t>
  </si>
  <si>
    <t>Comments</t>
  </si>
  <si>
    <t>Analytes reported from your method</t>
  </si>
  <si>
    <t>Limit of detection (nmol/L)</t>
  </si>
  <si>
    <t xml:space="preserve">Lower limit </t>
  </si>
  <si>
    <t>Upper limit</t>
  </si>
  <si>
    <t>24,25-dihydroxyvitamin D3</t>
  </si>
  <si>
    <t>List any others</t>
  </si>
  <si>
    <t>Internal Standards</t>
  </si>
  <si>
    <t>Standards and Control Material Information</t>
  </si>
  <si>
    <t>Analyte Standards</t>
  </si>
  <si>
    <t>Source</t>
  </si>
  <si>
    <t>Lot number</t>
  </si>
  <si>
    <t>Purity Stated</t>
  </si>
  <si>
    <t xml:space="preserve">Purity assessed </t>
  </si>
  <si>
    <t>Control Materials used (other than SRM 972a and SRM 2973 that were provided)</t>
  </si>
  <si>
    <t>DEQAS 616</t>
  </si>
  <si>
    <t>DEQAS 618</t>
  </si>
  <si>
    <t>Vial ID 1</t>
  </si>
  <si>
    <t>Vial ID 2                  ( if necessary)</t>
  </si>
  <si>
    <t>:</t>
  </si>
  <si>
    <t>SRM972aL2A-2</t>
  </si>
  <si>
    <t>DS01-2</t>
  </si>
  <si>
    <t>DS02-2</t>
  </si>
  <si>
    <t>DS03-2</t>
  </si>
  <si>
    <t>DS04-2</t>
  </si>
  <si>
    <t>DS05-2</t>
  </si>
  <si>
    <t>DS06-2</t>
  </si>
  <si>
    <t>DS07-2</t>
  </si>
  <si>
    <t>DS08-2</t>
  </si>
  <si>
    <t>SRM2973A-2</t>
  </si>
  <si>
    <t>DS09-2</t>
  </si>
  <si>
    <t>DS10-2</t>
  </si>
  <si>
    <t>DS11-2</t>
  </si>
  <si>
    <t>DS12-2</t>
  </si>
  <si>
    <t>DS13-2</t>
  </si>
  <si>
    <t>DS14-2</t>
  </si>
  <si>
    <t>DS15-2</t>
  </si>
  <si>
    <t>DS16-2</t>
  </si>
  <si>
    <t>SRM972aL2B-2</t>
  </si>
  <si>
    <t>DS17-2</t>
  </si>
  <si>
    <t>DS18-2</t>
  </si>
  <si>
    <t>DS19-2</t>
  </si>
  <si>
    <t>DS20-2</t>
  </si>
  <si>
    <t>DS21-2</t>
  </si>
  <si>
    <t>DS22-2</t>
  </si>
  <si>
    <t>DS23-2</t>
  </si>
  <si>
    <t>DS24-2</t>
  </si>
  <si>
    <t>SRM2973B-2</t>
  </si>
  <si>
    <t>DS25-2</t>
  </si>
  <si>
    <t>DS26-2</t>
  </si>
  <si>
    <t>DS27-2</t>
  </si>
  <si>
    <t>DS28-2</t>
  </si>
  <si>
    <t>DS29-2</t>
  </si>
  <si>
    <t>DS30-2</t>
  </si>
  <si>
    <t>DS31-2</t>
  </si>
  <si>
    <t>DS32-2</t>
  </si>
  <si>
    <t>SRM972aL2C-2</t>
  </si>
  <si>
    <t>DS33-2</t>
  </si>
  <si>
    <t>DS34-2</t>
  </si>
  <si>
    <t>DS35-2</t>
  </si>
  <si>
    <t>DS36-2</t>
  </si>
  <si>
    <t>DS37-2</t>
  </si>
  <si>
    <t>DS38-2</t>
  </si>
  <si>
    <t>DS39-2</t>
  </si>
  <si>
    <t>DS40-2</t>
  </si>
  <si>
    <t>SRM2973C-2</t>
  </si>
  <si>
    <t>DS41-2</t>
  </si>
  <si>
    <t>DS42-2</t>
  </si>
  <si>
    <t>DS43-2</t>
  </si>
  <si>
    <t>DS44-2</t>
  </si>
  <si>
    <t>DS45-2</t>
  </si>
  <si>
    <t>DS46-2</t>
  </si>
  <si>
    <t>DS47-2</t>
  </si>
  <si>
    <t>DS48-2</t>
  </si>
  <si>
    <t>SRM972aL2D-2</t>
  </si>
  <si>
    <t>DS49-2</t>
  </si>
  <si>
    <t>DS50-2</t>
  </si>
  <si>
    <t>SRM2969A-2</t>
  </si>
  <si>
    <t>SRM2969B-2</t>
  </si>
  <si>
    <t>SRM2969C-2</t>
  </si>
  <si>
    <t>SRM2970A-2</t>
  </si>
  <si>
    <t>SRM2970B-2</t>
  </si>
  <si>
    <t>SRM2970C-2</t>
  </si>
  <si>
    <t>SRM2973D-2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</si>
</sst>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(* #,##0.0_);_(* \(#,##0.0\);_(* &quot;-&quot;??_);_(@_)"/>
    <numFmt numFmtId="167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1" fillId="3" borderId="7" xfId="2" applyBorder="1"/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165" fontId="0" fillId="6" borderId="7" xfId="0" applyNumberForma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/>
    <xf numFmtId="0" fontId="0" fillId="6" borderId="7" xfId="0" applyFill="1" applyBorder="1"/>
    <xf numFmtId="0" fontId="2" fillId="5" borderId="8" xfId="0" applyFont="1" applyFill="1" applyBorder="1"/>
    <xf numFmtId="0" fontId="4" fillId="0" borderId="2" xfId="0" applyFont="1" applyBorder="1" applyAlignment="1">
      <alignment horizontal="center"/>
    </xf>
    <xf numFmtId="0" fontId="4" fillId="3" borderId="7" xfId="2" applyFont="1" applyBorder="1"/>
    <xf numFmtId="0" fontId="3" fillId="3" borderId="7" xfId="2" applyFont="1" applyBorder="1"/>
    <xf numFmtId="0" fontId="3" fillId="0" borderId="2" xfId="0" applyFont="1" applyBorder="1" applyAlignment="1">
      <alignment horizontal="center"/>
    </xf>
    <xf numFmtId="0" fontId="3" fillId="3" borderId="6" xfId="2" applyFont="1" applyBorder="1"/>
    <xf numFmtId="2" fontId="3" fillId="3" borderId="6" xfId="2" applyNumberFormat="1" applyFont="1" applyBorder="1" applyAlignment="1">
      <alignment horizontal="center"/>
    </xf>
    <xf numFmtId="2" fontId="3" fillId="3" borderId="6" xfId="2" applyNumberFormat="1" applyFont="1" applyBorder="1"/>
    <xf numFmtId="164" fontId="3" fillId="3" borderId="7" xfId="2" applyNumberFormat="1" applyFont="1" applyBorder="1" applyAlignment="1">
      <alignment horizontal="center"/>
    </xf>
    <xf numFmtId="2" fontId="3" fillId="3" borderId="7" xfId="2" applyNumberFormat="1" applyFont="1" applyBorder="1"/>
    <xf numFmtId="165" fontId="3" fillId="3" borderId="7" xfId="2" applyNumberFormat="1" applyFont="1" applyBorder="1" applyAlignment="1">
      <alignment horizontal="center"/>
    </xf>
    <xf numFmtId="2" fontId="3" fillId="3" borderId="7" xfId="2" applyNumberFormat="1" applyFont="1" applyBorder="1" applyAlignment="1">
      <alignment horizontal="center"/>
    </xf>
    <xf numFmtId="0" fontId="3" fillId="3" borderId="7" xfId="2" applyFont="1" applyBorder="1" applyAlignment="1">
      <alignment horizontal="center"/>
    </xf>
    <xf numFmtId="164" fontId="3" fillId="3" borderId="7" xfId="2" applyNumberFormat="1" applyFont="1" applyBorder="1"/>
    <xf numFmtId="2" fontId="3" fillId="3" borderId="17" xfId="2" applyNumberFormat="1" applyFont="1" applyBorder="1"/>
    <xf numFmtId="164" fontId="3" fillId="3" borderId="17" xfId="2" applyNumberFormat="1" applyFont="1" applyBorder="1"/>
    <xf numFmtId="0" fontId="4" fillId="5" borderId="2" xfId="0" applyFont="1" applyFill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/>
    <xf numFmtId="164" fontId="4" fillId="3" borderId="7" xfId="2" applyNumberFormat="1" applyFont="1" applyBorder="1"/>
    <xf numFmtId="0" fontId="3" fillId="3" borderId="6" xfId="2" applyFont="1" applyBorder="1" applyAlignment="1">
      <alignment horizontal="center"/>
    </xf>
    <xf numFmtId="164" fontId="3" fillId="3" borderId="6" xfId="2" applyNumberFormat="1" applyFont="1" applyBorder="1"/>
    <xf numFmtId="2" fontId="4" fillId="3" borderId="7" xfId="2" applyNumberFormat="1" applyFont="1" applyBorder="1"/>
    <xf numFmtId="0" fontId="4" fillId="5" borderId="0" xfId="0" applyFont="1" applyFill="1"/>
    <xf numFmtId="164" fontId="3" fillId="3" borderId="6" xfId="2" applyNumberFormat="1" applyFont="1" applyBorder="1" applyAlignment="1">
      <alignment horizontal="right"/>
    </xf>
    <xf numFmtId="164" fontId="3" fillId="3" borderId="7" xfId="2" applyNumberFormat="1" applyFont="1" applyBorder="1" applyAlignment="1">
      <alignment horizontal="right"/>
    </xf>
    <xf numFmtId="0" fontId="2" fillId="0" borderId="7" xfId="0" applyFont="1" applyBorder="1"/>
    <xf numFmtId="0" fontId="3" fillId="3" borderId="6" xfId="2" applyFont="1" applyBorder="1" applyAlignment="1">
      <alignment horizontal="right"/>
    </xf>
    <xf numFmtId="0" fontId="3" fillId="3" borderId="7" xfId="2" applyFont="1" applyBorder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2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2" xfId="0" applyFont="1" applyBorder="1"/>
    <xf numFmtId="0" fontId="4" fillId="0" borderId="0" xfId="0" applyFont="1"/>
    <xf numFmtId="164" fontId="8" fillId="0" borderId="0" xfId="0" applyNumberFormat="1" applyFont="1" applyAlignment="1">
      <alignment horizontal="center"/>
    </xf>
    <xf numFmtId="2" fontId="8" fillId="0" borderId="0" xfId="0" applyNumberFormat="1" applyFont="1"/>
    <xf numFmtId="164" fontId="8" fillId="0" borderId="0" xfId="0" applyNumberFormat="1" applyFont="1"/>
    <xf numFmtId="0" fontId="7" fillId="0" borderId="0" xfId="0" applyFont="1"/>
    <xf numFmtId="164" fontId="7" fillId="0" borderId="0" xfId="0" applyNumberFormat="1" applyFont="1" applyAlignment="1">
      <alignment horizontal="center"/>
    </xf>
    <xf numFmtId="2" fontId="9" fillId="0" borderId="0" xfId="0" applyNumberFormat="1" applyFont="1"/>
    <xf numFmtId="164" fontId="4" fillId="0" borderId="0" xfId="0" applyNumberFormat="1" applyFont="1"/>
    <xf numFmtId="2" fontId="7" fillId="0" borderId="0" xfId="0" applyNumberFormat="1" applyFont="1"/>
    <xf numFmtId="164" fontId="7" fillId="0" borderId="0" xfId="0" applyNumberFormat="1" applyFont="1"/>
    <xf numFmtId="2" fontId="4" fillId="0" borderId="0" xfId="0" applyNumberFormat="1" applyFont="1"/>
    <xf numFmtId="2" fontId="8" fillId="0" borderId="0" xfId="0" applyNumberFormat="1" applyFont="1" applyAlignment="1">
      <alignment horizontal="center"/>
    </xf>
    <xf numFmtId="2" fontId="1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/>
    </xf>
    <xf numFmtId="165" fontId="3" fillId="0" borderId="18" xfId="0" applyNumberFormat="1" applyFont="1" applyBorder="1" applyAlignment="1">
      <alignment horizontal="center"/>
    </xf>
    <xf numFmtId="2" fontId="3" fillId="0" borderId="18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2" fontId="3" fillId="0" borderId="18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2" fontId="3" fillId="0" borderId="18" xfId="0" applyNumberFormat="1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right" vertical="center"/>
    </xf>
    <xf numFmtId="2" fontId="3" fillId="0" borderId="18" xfId="0" applyNumberFormat="1" applyFont="1" applyBorder="1" applyAlignment="1">
      <alignment horizontal="right" vertical="center"/>
    </xf>
    <xf numFmtId="165" fontId="3" fillId="0" borderId="18" xfId="0" applyNumberFormat="1" applyFont="1" applyBorder="1" applyAlignment="1">
      <alignment horizontal="right"/>
    </xf>
    <xf numFmtId="165" fontId="3" fillId="0" borderId="18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/>
    </xf>
    <xf numFmtId="0" fontId="0" fillId="6" borderId="13" xfId="0" applyFill="1" applyBorder="1" applyAlignment="1">
      <alignment horizontal="center"/>
    </xf>
    <xf numFmtId="0" fontId="1" fillId="4" borderId="7" xfId="3" applyBorder="1"/>
    <xf numFmtId="0" fontId="0" fillId="6" borderId="12" xfId="0" applyFill="1" applyBorder="1"/>
    <xf numFmtId="0" fontId="0" fillId="6" borderId="9" xfId="0" applyFill="1" applyBorder="1"/>
    <xf numFmtId="0" fontId="0" fillId="6" borderId="13" xfId="0" applyFill="1" applyBorder="1"/>
    <xf numFmtId="0" fontId="0" fillId="0" borderId="8" xfId="0" applyBorder="1"/>
    <xf numFmtId="9" fontId="0" fillId="6" borderId="7" xfId="0" applyNumberFormat="1" applyFill="1" applyBorder="1" applyAlignment="1">
      <alignment horizontal="center"/>
    </xf>
    <xf numFmtId="0" fontId="2" fillId="0" borderId="16" xfId="0" applyFont="1" applyBorder="1"/>
    <xf numFmtId="0" fontId="0" fillId="6" borderId="13" xfId="0" quotePrefix="1" applyFill="1" applyBorder="1" applyAlignment="1">
      <alignment horizontal="center"/>
    </xf>
    <xf numFmtId="166" fontId="0" fillId="6" borderId="7" xfId="0" applyNumberFormat="1" applyFill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4" fillId="0" borderId="7" xfId="0" applyFont="1" applyBorder="1" applyAlignment="1">
      <alignment horizontal="center" wrapText="1"/>
    </xf>
    <xf numFmtId="0" fontId="3" fillId="2" borderId="7" xfId="1" applyFont="1" applyBorder="1"/>
    <xf numFmtId="0" fontId="3" fillId="6" borderId="7" xfId="0" applyFont="1" applyFill="1" applyBorder="1" applyAlignment="1">
      <alignment horizontal="center"/>
    </xf>
    <xf numFmtId="0" fontId="3" fillId="6" borderId="7" xfId="0" applyFont="1" applyFill="1" applyBorder="1"/>
    <xf numFmtId="164" fontId="3" fillId="6" borderId="7" xfId="0" applyNumberFormat="1" applyFont="1" applyFill="1" applyBorder="1" applyAlignment="1">
      <alignment horizontal="center"/>
    </xf>
    <xf numFmtId="164" fontId="3" fillId="6" borderId="7" xfId="0" applyNumberFormat="1" applyFont="1" applyFill="1" applyBorder="1"/>
    <xf numFmtId="166" fontId="3" fillId="6" borderId="7" xfId="0" applyNumberFormat="1" applyFont="1" applyFill="1" applyBorder="1"/>
    <xf numFmtId="0" fontId="3" fillId="6" borderId="13" xfId="0" quotePrefix="1" applyFont="1" applyFill="1" applyBorder="1" applyAlignment="1">
      <alignment horizontal="center"/>
    </xf>
    <xf numFmtId="166" fontId="3" fillId="6" borderId="7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167" fontId="3" fillId="6" borderId="7" xfId="0" applyNumberFormat="1" applyFont="1" applyFill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5" fontId="3" fillId="0" borderId="19" xfId="0" applyNumberFormat="1" applyFont="1" applyBorder="1" applyAlignment="1">
      <alignment horizontal="center"/>
    </xf>
    <xf numFmtId="2" fontId="3" fillId="0" borderId="19" xfId="0" applyNumberFormat="1" applyFont="1" applyBorder="1"/>
    <xf numFmtId="164" fontId="3" fillId="0" borderId="19" xfId="0" applyNumberFormat="1" applyFont="1" applyBorder="1"/>
    <xf numFmtId="165" fontId="3" fillId="0" borderId="19" xfId="0" applyNumberFormat="1" applyFont="1" applyBorder="1"/>
    <xf numFmtId="2" fontId="3" fillId="0" borderId="19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 vertical="center"/>
    </xf>
    <xf numFmtId="2" fontId="3" fillId="0" borderId="21" xfId="0" applyNumberFormat="1" applyFont="1" applyBorder="1"/>
    <xf numFmtId="2" fontId="3" fillId="0" borderId="22" xfId="0" applyNumberFormat="1" applyFont="1" applyBorder="1"/>
    <xf numFmtId="2" fontId="3" fillId="0" borderId="22" xfId="0" applyNumberFormat="1" applyFont="1" applyBorder="1" applyAlignment="1">
      <alignment horizontal="right"/>
    </xf>
    <xf numFmtId="2" fontId="3" fillId="0" borderId="22" xfId="0" applyNumberFormat="1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right" vertical="center"/>
    </xf>
    <xf numFmtId="164" fontId="3" fillId="0" borderId="22" xfId="0" applyNumberFormat="1" applyFont="1" applyBorder="1"/>
    <xf numFmtId="165" fontId="3" fillId="0" borderId="20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/>
    </xf>
    <xf numFmtId="165" fontId="3" fillId="0" borderId="23" xfId="0" applyNumberFormat="1" applyFont="1" applyBorder="1"/>
    <xf numFmtId="2" fontId="3" fillId="0" borderId="23" xfId="0" applyNumberFormat="1" applyFont="1" applyBorder="1" applyAlignment="1">
      <alignment horizontal="right"/>
    </xf>
    <xf numFmtId="164" fontId="3" fillId="0" borderId="23" xfId="0" applyNumberFormat="1" applyFont="1" applyBorder="1" applyAlignment="1">
      <alignment horizontal="right" vertical="center"/>
    </xf>
    <xf numFmtId="2" fontId="3" fillId="0" borderId="23" xfId="0" applyNumberFormat="1" applyFont="1" applyBorder="1" applyAlignment="1">
      <alignment horizontal="right" vertical="center"/>
    </xf>
    <xf numFmtId="165" fontId="3" fillId="0" borderId="23" xfId="0" applyNumberFormat="1" applyFont="1" applyBorder="1" applyAlignment="1">
      <alignment horizontal="right"/>
    </xf>
    <xf numFmtId="165" fontId="3" fillId="0" borderId="23" xfId="0" applyNumberFormat="1" applyFont="1" applyBorder="1" applyAlignment="1">
      <alignment horizontal="right" vertical="center"/>
    </xf>
    <xf numFmtId="2" fontId="3" fillId="0" borderId="21" xfId="0" applyNumberFormat="1" applyFont="1" applyBorder="1" applyAlignment="1">
      <alignment horizontal="center"/>
    </xf>
    <xf numFmtId="2" fontId="3" fillId="0" borderId="22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165" fontId="3" fillId="0" borderId="20" xfId="0" applyNumberFormat="1" applyFont="1" applyBorder="1"/>
    <xf numFmtId="164" fontId="3" fillId="0" borderId="2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4" borderId="12" xfId="3" applyBorder="1" applyAlignment="1"/>
    <xf numFmtId="0" fontId="1" fillId="4" borderId="9" xfId="3" applyBorder="1" applyAlignment="1"/>
    <xf numFmtId="0" fontId="1" fillId="4" borderId="13" xfId="3" applyBorder="1" applyAlignment="1"/>
    <xf numFmtId="0" fontId="0" fillId="6" borderId="12" xfId="0" applyFill="1" applyBorder="1"/>
    <xf numFmtId="0" fontId="0" fillId="6" borderId="9" xfId="0" applyFill="1" applyBorder="1"/>
    <xf numFmtId="0" fontId="0" fillId="6" borderId="13" xfId="0" applyFill="1" applyBorder="1"/>
    <xf numFmtId="0" fontId="2" fillId="5" borderId="7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11" fillId="6" borderId="12" xfId="4" applyFill="1" applyBorder="1" applyAlignment="1" applyProtection="1">
      <alignment horizontal="center"/>
    </xf>
    <xf numFmtId="14" fontId="4" fillId="0" borderId="14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9" xfId="0" applyFont="1" applyBorder="1"/>
    <xf numFmtId="0" fontId="3" fillId="0" borderId="13" xfId="0" applyFont="1" applyBorder="1"/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5">
    <cellStyle name="20% - Accent4" xfId="2" builtinId="42"/>
    <cellStyle name="40% - Accent2" xfId="1" builtinId="35"/>
    <cellStyle name="40% - Accent5" xfId="3" builtinId="47"/>
    <cellStyle name="Hyperlink 2" xfId="4" xr:uid="{474D901F-D059-4682-AD76-6DE8A2D036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6CE9-363A-465C-905B-D5046D172DFB}">
  <dimension ref="A1:F40"/>
  <sheetViews>
    <sheetView workbookViewId="0">
      <selection activeCell="T29" sqref="T29"/>
    </sheetView>
  </sheetViews>
  <sheetFormatPr defaultColWidth="9.140625" defaultRowHeight="15" x14ac:dyDescent="0.25"/>
  <cols>
    <col min="1" max="1" width="70.85546875" customWidth="1"/>
    <col min="2" max="2" width="13.140625" bestFit="1" customWidth="1"/>
    <col min="3" max="3" width="25.28515625" bestFit="1" customWidth="1"/>
    <col min="4" max="4" width="21.7109375" bestFit="1" customWidth="1"/>
    <col min="5" max="5" width="20.7109375" customWidth="1"/>
    <col min="6" max="6" width="48.28515625" customWidth="1"/>
  </cols>
  <sheetData>
    <row r="1" spans="1:6" x14ac:dyDescent="0.25">
      <c r="A1" s="149" t="s">
        <v>190</v>
      </c>
      <c r="B1" s="150"/>
      <c r="C1" s="150"/>
      <c r="D1" s="150"/>
      <c r="E1" s="150"/>
      <c r="F1" s="151"/>
    </row>
    <row r="2" spans="1:6" x14ac:dyDescent="0.25">
      <c r="A2" s="87" t="s">
        <v>191</v>
      </c>
      <c r="B2" s="163"/>
      <c r="C2" s="164"/>
      <c r="D2" s="164"/>
      <c r="E2" s="164"/>
      <c r="F2" s="165"/>
    </row>
    <row r="3" spans="1:6" x14ac:dyDescent="0.25">
      <c r="A3" s="87" t="s">
        <v>192</v>
      </c>
      <c r="B3" s="163"/>
      <c r="C3" s="164"/>
      <c r="D3" s="164"/>
      <c r="E3" s="164"/>
      <c r="F3" s="165"/>
    </row>
    <row r="4" spans="1:6" x14ac:dyDescent="0.25">
      <c r="A4" s="87" t="s">
        <v>193</v>
      </c>
      <c r="B4" s="163"/>
      <c r="C4" s="164"/>
      <c r="D4" s="164"/>
      <c r="E4" s="164"/>
      <c r="F4" s="165"/>
    </row>
    <row r="5" spans="1:6" x14ac:dyDescent="0.25">
      <c r="A5" s="87" t="s">
        <v>194</v>
      </c>
      <c r="B5" s="166"/>
      <c r="C5" s="164"/>
      <c r="D5" s="164"/>
      <c r="E5" s="164"/>
      <c r="F5" s="165"/>
    </row>
    <row r="7" spans="1:6" x14ac:dyDescent="0.25">
      <c r="A7" s="149" t="s">
        <v>195</v>
      </c>
      <c r="B7" s="150"/>
      <c r="C7" s="150"/>
      <c r="D7" s="150"/>
      <c r="E7" s="150"/>
      <c r="F7" s="151"/>
    </row>
    <row r="8" spans="1:6" x14ac:dyDescent="0.25">
      <c r="A8" s="89" t="s">
        <v>196</v>
      </c>
      <c r="B8" s="154"/>
      <c r="C8" s="155"/>
      <c r="D8" s="155"/>
      <c r="E8" s="155"/>
      <c r="F8" s="156"/>
    </row>
    <row r="9" spans="1:6" x14ac:dyDescent="0.25">
      <c r="A9" s="35" t="s">
        <v>197</v>
      </c>
      <c r="B9" s="157"/>
      <c r="C9" s="158"/>
      <c r="D9" s="158"/>
      <c r="E9" s="158"/>
      <c r="F9" s="159"/>
    </row>
    <row r="10" spans="1:6" x14ac:dyDescent="0.25">
      <c r="A10" s="35" t="s">
        <v>198</v>
      </c>
      <c r="B10" s="157"/>
      <c r="C10" s="158"/>
      <c r="D10" s="158"/>
      <c r="E10" s="158"/>
      <c r="F10" s="159"/>
    </row>
    <row r="11" spans="1:6" x14ac:dyDescent="0.25">
      <c r="A11" s="35" t="s">
        <v>199</v>
      </c>
      <c r="B11" s="90"/>
      <c r="C11" s="91"/>
      <c r="D11" s="91"/>
      <c r="E11" s="91"/>
      <c r="F11" s="92"/>
    </row>
    <row r="12" spans="1:6" x14ac:dyDescent="0.25">
      <c r="A12" s="35" t="s">
        <v>200</v>
      </c>
      <c r="B12" s="90"/>
      <c r="C12" s="91"/>
      <c r="D12" s="91"/>
      <c r="E12" s="91"/>
      <c r="F12" s="92"/>
    </row>
    <row r="13" spans="1:6" x14ac:dyDescent="0.25">
      <c r="A13" s="35" t="s">
        <v>202</v>
      </c>
      <c r="B13" s="90"/>
      <c r="C13" s="91"/>
      <c r="D13" s="91"/>
      <c r="E13" s="91"/>
      <c r="F13" s="92"/>
    </row>
    <row r="14" spans="1:6" x14ac:dyDescent="0.25">
      <c r="A14" s="35" t="s">
        <v>203</v>
      </c>
      <c r="B14" s="157"/>
      <c r="C14" s="158"/>
      <c r="D14" s="158"/>
      <c r="E14" s="158"/>
      <c r="F14" s="159"/>
    </row>
    <row r="15" spans="1:6" x14ac:dyDescent="0.25">
      <c r="A15" s="93"/>
    </row>
    <row r="16" spans="1:6" x14ac:dyDescent="0.25">
      <c r="A16" s="160" t="s">
        <v>204</v>
      </c>
      <c r="B16" s="160"/>
      <c r="C16" s="160"/>
      <c r="D16" s="160"/>
      <c r="E16" s="160"/>
      <c r="F16" s="160"/>
    </row>
    <row r="17" spans="1:6" x14ac:dyDescent="0.25">
      <c r="A17" s="7"/>
      <c r="B17" s="7"/>
      <c r="C17" s="7"/>
      <c r="D17" s="161" t="s">
        <v>205</v>
      </c>
      <c r="E17" s="162"/>
      <c r="F17" s="6" t="s">
        <v>206</v>
      </c>
    </row>
    <row r="18" spans="1:6" x14ac:dyDescent="0.25">
      <c r="A18" s="35" t="s">
        <v>207</v>
      </c>
      <c r="B18" s="4"/>
      <c r="C18" s="4" t="s">
        <v>208</v>
      </c>
      <c r="D18" s="4" t="s">
        <v>209</v>
      </c>
      <c r="E18" s="4" t="s">
        <v>210</v>
      </c>
    </row>
    <row r="19" spans="1:6" x14ac:dyDescent="0.25">
      <c r="A19" s="7" t="s">
        <v>211</v>
      </c>
      <c r="B19" s="2"/>
      <c r="C19" s="2"/>
      <c r="D19" s="2"/>
      <c r="E19" s="2"/>
      <c r="F19" s="8"/>
    </row>
    <row r="20" spans="1:6" x14ac:dyDescent="0.25">
      <c r="A20" s="7" t="s">
        <v>212</v>
      </c>
      <c r="B20" s="2"/>
      <c r="C20" s="8"/>
      <c r="D20" s="8"/>
      <c r="E20" s="8"/>
      <c r="F20" s="8"/>
    </row>
    <row r="21" spans="1:6" x14ac:dyDescent="0.25">
      <c r="A21" s="7"/>
      <c r="B21" s="2"/>
      <c r="C21" s="8"/>
      <c r="D21" s="8"/>
      <c r="E21" s="8"/>
      <c r="F21" s="8"/>
    </row>
    <row r="22" spans="1:6" x14ac:dyDescent="0.25">
      <c r="A22" s="35"/>
      <c r="B22" s="2"/>
      <c r="C22" s="8"/>
      <c r="D22" s="8"/>
      <c r="E22" s="8"/>
      <c r="F22" s="8"/>
    </row>
    <row r="23" spans="1:6" x14ac:dyDescent="0.25">
      <c r="A23" s="35" t="s">
        <v>213</v>
      </c>
      <c r="B23" s="2"/>
      <c r="C23" s="5"/>
      <c r="D23" s="94"/>
      <c r="E23" s="5"/>
      <c r="F23" s="5"/>
    </row>
    <row r="24" spans="1:6" x14ac:dyDescent="0.25">
      <c r="A24" s="7" t="s">
        <v>201</v>
      </c>
      <c r="B24" s="2"/>
      <c r="C24" s="5"/>
      <c r="D24" s="94"/>
      <c r="E24" s="5"/>
      <c r="F24" s="5"/>
    </row>
    <row r="25" spans="1:6" x14ac:dyDescent="0.25">
      <c r="A25" s="35"/>
      <c r="B25" s="2"/>
      <c r="C25" s="5"/>
      <c r="D25" s="94"/>
      <c r="E25" s="5"/>
      <c r="F25" s="5"/>
    </row>
    <row r="26" spans="1:6" x14ac:dyDescent="0.25">
      <c r="A26" s="7"/>
      <c r="B26" s="8"/>
      <c r="C26" s="8"/>
      <c r="D26" s="8"/>
      <c r="E26" s="8"/>
      <c r="F26" s="8"/>
    </row>
    <row r="27" spans="1:6" x14ac:dyDescent="0.25">
      <c r="A27" s="149" t="s">
        <v>214</v>
      </c>
      <c r="B27" s="150"/>
      <c r="C27" s="150"/>
      <c r="D27" s="150"/>
      <c r="E27" s="150"/>
      <c r="F27" s="151"/>
    </row>
    <row r="28" spans="1:6" x14ac:dyDescent="0.25">
      <c r="B28" s="7"/>
      <c r="C28" s="7"/>
      <c r="D28" s="7"/>
      <c r="E28" s="152"/>
      <c r="F28" s="153"/>
    </row>
    <row r="29" spans="1:6" x14ac:dyDescent="0.25">
      <c r="A29" s="35" t="s">
        <v>215</v>
      </c>
      <c r="B29" s="4" t="s">
        <v>216</v>
      </c>
      <c r="C29" s="4" t="s">
        <v>217</v>
      </c>
      <c r="D29" s="4" t="s">
        <v>218</v>
      </c>
      <c r="E29" s="4" t="s">
        <v>219</v>
      </c>
      <c r="F29" s="4" t="s">
        <v>206</v>
      </c>
    </row>
    <row r="30" spans="1:6" x14ac:dyDescent="0.25">
      <c r="A30" s="7" t="s">
        <v>211</v>
      </c>
      <c r="B30" s="2"/>
      <c r="C30" s="2"/>
      <c r="D30" s="2"/>
      <c r="E30" s="8"/>
      <c r="F30" s="8"/>
    </row>
    <row r="31" spans="1:6" x14ac:dyDescent="0.25">
      <c r="A31" s="35"/>
      <c r="B31" s="8"/>
      <c r="C31" s="8"/>
      <c r="D31" s="8"/>
      <c r="E31" s="8"/>
      <c r="F31" s="8"/>
    </row>
    <row r="32" spans="1:6" x14ac:dyDescent="0.25">
      <c r="A32" s="35"/>
      <c r="B32" s="8"/>
      <c r="C32" s="8"/>
      <c r="D32" s="8"/>
      <c r="E32" s="8"/>
      <c r="F32" s="8"/>
    </row>
    <row r="33" spans="1:6" x14ac:dyDescent="0.25">
      <c r="A33" s="35"/>
      <c r="B33" s="2"/>
      <c r="C33" s="2"/>
      <c r="D33" s="2"/>
      <c r="E33" s="5"/>
      <c r="F33" s="5"/>
    </row>
    <row r="34" spans="1:6" x14ac:dyDescent="0.25">
      <c r="A34" s="35"/>
      <c r="B34" s="8"/>
      <c r="C34" s="8"/>
      <c r="D34" s="8"/>
      <c r="E34" s="8"/>
      <c r="F34" s="8"/>
    </row>
    <row r="35" spans="1:6" x14ac:dyDescent="0.25">
      <c r="A35" s="35" t="s">
        <v>220</v>
      </c>
      <c r="B35" s="8"/>
      <c r="C35" s="8"/>
      <c r="D35" s="8"/>
      <c r="E35" s="8"/>
      <c r="F35" s="8"/>
    </row>
    <row r="36" spans="1:6" x14ac:dyDescent="0.25">
      <c r="A36" s="7" t="s">
        <v>162</v>
      </c>
      <c r="B36" s="8"/>
      <c r="C36" s="8"/>
      <c r="D36" s="8"/>
      <c r="E36" s="8"/>
      <c r="F36" s="8"/>
    </row>
    <row r="37" spans="1:6" x14ac:dyDescent="0.25">
      <c r="A37" s="7" t="s">
        <v>221</v>
      </c>
      <c r="B37" s="8"/>
      <c r="C37" s="8"/>
      <c r="D37" s="8"/>
      <c r="E37" s="8"/>
      <c r="F37" s="8"/>
    </row>
    <row r="38" spans="1:6" x14ac:dyDescent="0.25">
      <c r="A38" s="7" t="s">
        <v>222</v>
      </c>
      <c r="B38" s="2"/>
      <c r="C38" s="2"/>
      <c r="D38" s="2"/>
      <c r="E38" s="5"/>
      <c r="F38" s="5"/>
    </row>
    <row r="40" spans="1:6" x14ac:dyDescent="0.25">
      <c r="A40" s="95"/>
    </row>
  </sheetData>
  <mergeCells count="14">
    <mergeCell ref="A7:F7"/>
    <mergeCell ref="A1:F1"/>
    <mergeCell ref="B2:F2"/>
    <mergeCell ref="B3:F3"/>
    <mergeCell ref="B4:F4"/>
    <mergeCell ref="B5:F5"/>
    <mergeCell ref="A27:F27"/>
    <mergeCell ref="E28:F28"/>
    <mergeCell ref="B8:F8"/>
    <mergeCell ref="B9:F9"/>
    <mergeCell ref="B10:F10"/>
    <mergeCell ref="B14:F14"/>
    <mergeCell ref="A16:F16"/>
    <mergeCell ref="D17:E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12B4-809E-496C-B1D5-16C419FB7598}">
  <dimension ref="A1:S134"/>
  <sheetViews>
    <sheetView workbookViewId="0">
      <selection activeCell="S20" sqref="S20"/>
    </sheetView>
  </sheetViews>
  <sheetFormatPr defaultColWidth="9.140625" defaultRowHeight="15" x14ac:dyDescent="0.25"/>
  <cols>
    <col min="1" max="1" width="13.7109375" style="3" customWidth="1"/>
    <col min="2" max="2" width="20.42578125" style="3" customWidth="1"/>
    <col min="3" max="4" width="17.5703125" customWidth="1"/>
    <col min="5" max="5" width="17.5703125" style="3" customWidth="1"/>
    <col min="6" max="6" width="17.28515625" customWidth="1"/>
    <col min="7" max="7" width="17.7109375" customWidth="1"/>
    <col min="8" max="8" width="18" customWidth="1"/>
    <col min="9" max="9" width="61.42578125" customWidth="1"/>
  </cols>
  <sheetData>
    <row r="1" spans="1:19" x14ac:dyDescent="0.25">
      <c r="A1" s="149" t="s">
        <v>74</v>
      </c>
      <c r="B1" s="150"/>
      <c r="C1" s="150"/>
      <c r="D1" s="150"/>
      <c r="E1" s="150"/>
      <c r="F1" s="150"/>
      <c r="G1" s="150"/>
      <c r="H1" s="150"/>
      <c r="I1" s="151"/>
    </row>
    <row r="2" spans="1:19" ht="15.75" x14ac:dyDescent="0.25">
      <c r="A2" s="167" t="s">
        <v>75</v>
      </c>
      <c r="B2" s="168"/>
      <c r="C2" s="171"/>
      <c r="D2" s="172"/>
      <c r="E2" s="172"/>
      <c r="F2" s="172"/>
      <c r="G2" s="172"/>
      <c r="H2" s="172"/>
      <c r="I2" s="173"/>
    </row>
    <row r="3" spans="1:19" ht="15.75" x14ac:dyDescent="0.25">
      <c r="A3" s="169"/>
      <c r="B3" s="170"/>
      <c r="C3" s="27"/>
      <c r="D3" s="27"/>
      <c r="E3" s="174" t="s">
        <v>76</v>
      </c>
      <c r="F3" s="175"/>
      <c r="G3" s="175"/>
      <c r="H3" s="176"/>
      <c r="I3" s="27"/>
    </row>
    <row r="4" spans="1:19" ht="31.5" x14ac:dyDescent="0.25">
      <c r="A4" s="26" t="s">
        <v>77</v>
      </c>
      <c r="B4" s="26" t="s">
        <v>0</v>
      </c>
      <c r="C4" s="98" t="s">
        <v>223</v>
      </c>
      <c r="D4" s="99" t="s">
        <v>224</v>
      </c>
      <c r="E4" s="26" t="s">
        <v>72</v>
      </c>
      <c r="F4" s="26"/>
      <c r="G4" s="26"/>
      <c r="H4" s="26"/>
      <c r="I4" s="26" t="s">
        <v>78</v>
      </c>
    </row>
    <row r="5" spans="1:19" ht="15.75" x14ac:dyDescent="0.25">
      <c r="A5" s="27">
        <v>1</v>
      </c>
      <c r="B5" s="100" t="s">
        <v>66</v>
      </c>
      <c r="C5" s="101"/>
      <c r="D5" s="102"/>
      <c r="E5" s="103"/>
      <c r="F5" s="104"/>
      <c r="G5" s="102"/>
      <c r="H5" s="105"/>
      <c r="I5" s="102"/>
      <c r="S5" t="s">
        <v>225</v>
      </c>
    </row>
    <row r="6" spans="1:19" ht="15.75" x14ac:dyDescent="0.25">
      <c r="A6" s="27">
        <v>2</v>
      </c>
      <c r="B6" s="12" t="s">
        <v>5</v>
      </c>
      <c r="C6" s="106"/>
      <c r="D6" s="102"/>
      <c r="E6" s="103"/>
      <c r="F6" s="104"/>
      <c r="G6" s="102"/>
      <c r="H6" s="107"/>
      <c r="I6" s="102"/>
    </row>
    <row r="7" spans="1:19" ht="15.75" x14ac:dyDescent="0.25">
      <c r="A7" s="27">
        <v>3</v>
      </c>
      <c r="B7" s="12" t="s">
        <v>6</v>
      </c>
      <c r="C7" s="106"/>
      <c r="D7" s="102"/>
      <c r="E7" s="103"/>
      <c r="F7" s="104"/>
      <c r="G7" s="102"/>
      <c r="H7" s="107"/>
      <c r="I7" s="102"/>
    </row>
    <row r="8" spans="1:19" ht="15.75" x14ac:dyDescent="0.25">
      <c r="A8" s="27">
        <v>4</v>
      </c>
      <c r="B8" s="12" t="s">
        <v>7</v>
      </c>
      <c r="C8" s="108"/>
      <c r="D8" s="102"/>
      <c r="E8" s="103"/>
      <c r="F8" s="104"/>
      <c r="G8" s="102"/>
      <c r="H8" s="107"/>
      <c r="I8" s="102"/>
    </row>
    <row r="9" spans="1:19" ht="15.75" x14ac:dyDescent="0.25">
      <c r="A9" s="27">
        <v>5</v>
      </c>
      <c r="B9" s="12" t="s">
        <v>8</v>
      </c>
      <c r="C9" s="106"/>
      <c r="D9" s="102"/>
      <c r="E9" s="103"/>
      <c r="F9" s="104"/>
      <c r="G9" s="102"/>
      <c r="H9" s="109"/>
      <c r="I9" s="102"/>
    </row>
    <row r="10" spans="1:19" ht="15.75" x14ac:dyDescent="0.25">
      <c r="A10" s="27">
        <v>6</v>
      </c>
      <c r="B10" s="12" t="s">
        <v>9</v>
      </c>
      <c r="C10" s="106"/>
      <c r="D10" s="102"/>
      <c r="E10" s="103"/>
      <c r="F10" s="104"/>
      <c r="G10" s="102"/>
      <c r="H10" s="107"/>
      <c r="I10" s="102"/>
    </row>
    <row r="11" spans="1:19" ht="15.75" x14ac:dyDescent="0.25">
      <c r="A11" s="27">
        <v>7</v>
      </c>
      <c r="B11" s="12" t="s">
        <v>10</v>
      </c>
      <c r="C11" s="108"/>
      <c r="D11" s="102"/>
      <c r="E11" s="103"/>
      <c r="F11" s="104"/>
      <c r="G11" s="102"/>
      <c r="H11" s="109"/>
      <c r="I11" s="102"/>
    </row>
    <row r="12" spans="1:19" ht="15.75" x14ac:dyDescent="0.25">
      <c r="A12" s="27">
        <v>8</v>
      </c>
      <c r="B12" s="12" t="s">
        <v>11</v>
      </c>
      <c r="C12" s="106"/>
      <c r="D12" s="102"/>
      <c r="E12" s="103"/>
      <c r="F12" s="104"/>
      <c r="G12" s="102"/>
      <c r="H12" s="109"/>
      <c r="I12" s="102"/>
    </row>
    <row r="13" spans="1:19" ht="15.75" x14ac:dyDescent="0.25">
      <c r="A13" s="27">
        <v>9</v>
      </c>
      <c r="B13" s="12" t="s">
        <v>12</v>
      </c>
      <c r="C13" s="106"/>
      <c r="D13" s="102"/>
      <c r="E13" s="103"/>
      <c r="F13" s="104"/>
      <c r="G13" s="102"/>
      <c r="H13" s="107"/>
      <c r="I13" s="102"/>
    </row>
    <row r="14" spans="1:19" ht="15.75" x14ac:dyDescent="0.25">
      <c r="A14" s="27">
        <v>10</v>
      </c>
      <c r="B14" s="100" t="s">
        <v>62</v>
      </c>
      <c r="C14" s="108"/>
      <c r="D14" s="102"/>
      <c r="E14" s="103"/>
      <c r="F14" s="104"/>
      <c r="G14" s="102"/>
      <c r="H14" s="107"/>
      <c r="I14" s="102"/>
    </row>
    <row r="15" spans="1:19" ht="15.75" x14ac:dyDescent="0.25">
      <c r="A15" s="27">
        <v>11</v>
      </c>
      <c r="B15" s="12" t="s">
        <v>13</v>
      </c>
      <c r="C15" s="106"/>
      <c r="D15" s="102"/>
      <c r="E15" s="103"/>
      <c r="F15" s="104"/>
      <c r="G15" s="102"/>
      <c r="H15" s="107"/>
      <c r="I15" s="102"/>
    </row>
    <row r="16" spans="1:19" ht="15.75" x14ac:dyDescent="0.25">
      <c r="A16" s="27">
        <v>12</v>
      </c>
      <c r="B16" s="12" t="s">
        <v>14</v>
      </c>
      <c r="C16" s="108"/>
      <c r="D16" s="102"/>
      <c r="E16" s="103"/>
      <c r="F16" s="104"/>
      <c r="G16" s="102"/>
      <c r="H16" s="107"/>
      <c r="I16" s="102"/>
    </row>
    <row r="17" spans="1:9" ht="15.75" x14ac:dyDescent="0.25">
      <c r="A17" s="27">
        <v>13</v>
      </c>
      <c r="B17" s="12" t="s">
        <v>15</v>
      </c>
      <c r="C17" s="108"/>
      <c r="D17" s="102"/>
      <c r="E17" s="103"/>
      <c r="F17" s="104"/>
      <c r="G17" s="102"/>
      <c r="H17" s="107"/>
      <c r="I17" s="102"/>
    </row>
    <row r="18" spans="1:9" ht="15.75" x14ac:dyDescent="0.25">
      <c r="A18" s="27">
        <v>14</v>
      </c>
      <c r="B18" s="12" t="s">
        <v>16</v>
      </c>
      <c r="C18" s="106"/>
      <c r="D18" s="102"/>
      <c r="E18" s="103"/>
      <c r="F18" s="104"/>
      <c r="G18" s="102"/>
      <c r="H18" s="107"/>
      <c r="I18" s="102"/>
    </row>
    <row r="19" spans="1:9" ht="15.75" x14ac:dyDescent="0.25">
      <c r="A19" s="27">
        <v>15</v>
      </c>
      <c r="B19" s="12" t="s">
        <v>17</v>
      </c>
      <c r="C19" s="106"/>
      <c r="D19" s="102"/>
      <c r="E19" s="103"/>
      <c r="F19" s="104"/>
      <c r="G19" s="102"/>
      <c r="H19" s="107"/>
      <c r="I19" s="102"/>
    </row>
    <row r="20" spans="1:9" ht="15.75" x14ac:dyDescent="0.25">
      <c r="A20" s="27">
        <v>16</v>
      </c>
      <c r="B20" s="12" t="s">
        <v>18</v>
      </c>
      <c r="C20" s="108"/>
      <c r="D20" s="102"/>
      <c r="E20" s="103"/>
      <c r="F20" s="104"/>
      <c r="G20" s="102"/>
      <c r="H20" s="109"/>
      <c r="I20" s="102"/>
    </row>
    <row r="21" spans="1:9" ht="15.75" x14ac:dyDescent="0.25">
      <c r="A21" s="27">
        <v>17</v>
      </c>
      <c r="B21" s="12" t="s">
        <v>19</v>
      </c>
      <c r="C21" s="106"/>
      <c r="D21" s="102"/>
      <c r="E21" s="103"/>
      <c r="F21" s="104"/>
      <c r="G21" s="102"/>
      <c r="H21" s="109"/>
      <c r="I21" s="102"/>
    </row>
    <row r="22" spans="1:9" ht="15.75" x14ac:dyDescent="0.25">
      <c r="A22" s="27">
        <v>18</v>
      </c>
      <c r="B22" s="12" t="s">
        <v>20</v>
      </c>
      <c r="C22" s="106"/>
      <c r="D22" s="102"/>
      <c r="E22" s="103"/>
      <c r="F22" s="104"/>
      <c r="G22" s="102"/>
      <c r="H22" s="107"/>
      <c r="I22" s="102"/>
    </row>
    <row r="23" spans="1:9" ht="15.75" x14ac:dyDescent="0.25">
      <c r="A23" s="27">
        <v>19</v>
      </c>
      <c r="B23" s="100" t="s">
        <v>67</v>
      </c>
      <c r="C23" s="101"/>
      <c r="D23" s="102"/>
      <c r="E23" s="103"/>
      <c r="F23" s="104"/>
      <c r="G23" s="102"/>
      <c r="H23" s="107"/>
      <c r="I23" s="102"/>
    </row>
    <row r="24" spans="1:9" ht="15.75" x14ac:dyDescent="0.25">
      <c r="A24" s="27">
        <v>20</v>
      </c>
      <c r="B24" s="12" t="s">
        <v>21</v>
      </c>
      <c r="C24" s="106"/>
      <c r="D24" s="102"/>
      <c r="E24" s="103"/>
      <c r="F24" s="104"/>
      <c r="G24" s="102"/>
      <c r="H24" s="107"/>
      <c r="I24" s="102"/>
    </row>
    <row r="25" spans="1:9" ht="15.75" x14ac:dyDescent="0.25">
      <c r="A25" s="27">
        <v>21</v>
      </c>
      <c r="B25" s="12" t="s">
        <v>22</v>
      </c>
      <c r="C25" s="108"/>
      <c r="D25" s="102"/>
      <c r="E25" s="103"/>
      <c r="F25" s="104"/>
      <c r="G25" s="102"/>
      <c r="H25" s="107"/>
      <c r="I25" s="102"/>
    </row>
    <row r="26" spans="1:9" ht="15.75" x14ac:dyDescent="0.25">
      <c r="A26" s="27">
        <v>22</v>
      </c>
      <c r="B26" s="12" t="s">
        <v>23</v>
      </c>
      <c r="C26" s="106"/>
      <c r="D26" s="102"/>
      <c r="E26" s="103"/>
      <c r="F26" s="104"/>
      <c r="G26" s="102"/>
      <c r="H26" s="107"/>
      <c r="I26" s="102"/>
    </row>
    <row r="27" spans="1:9" ht="15.75" x14ac:dyDescent="0.25">
      <c r="A27" s="27">
        <v>23</v>
      </c>
      <c r="B27" s="12" t="s">
        <v>24</v>
      </c>
      <c r="C27" s="106"/>
      <c r="D27" s="102"/>
      <c r="E27" s="103"/>
      <c r="F27" s="104"/>
      <c r="G27" s="102"/>
      <c r="H27" s="107"/>
      <c r="I27" s="102"/>
    </row>
    <row r="28" spans="1:9" ht="15.75" x14ac:dyDescent="0.25">
      <c r="A28" s="27">
        <v>24</v>
      </c>
      <c r="B28" s="12" t="s">
        <v>25</v>
      </c>
      <c r="C28" s="108"/>
      <c r="D28" s="102"/>
      <c r="E28" s="103"/>
      <c r="F28" s="104"/>
      <c r="G28" s="102"/>
      <c r="H28" s="107"/>
      <c r="I28" s="102"/>
    </row>
    <row r="29" spans="1:9" ht="15.75" x14ac:dyDescent="0.25">
      <c r="A29" s="27">
        <v>25</v>
      </c>
      <c r="B29" s="12" t="s">
        <v>26</v>
      </c>
      <c r="C29" s="108"/>
      <c r="D29" s="102"/>
      <c r="E29" s="103"/>
      <c r="F29" s="104"/>
      <c r="G29" s="102"/>
      <c r="H29" s="107"/>
      <c r="I29" s="102"/>
    </row>
    <row r="30" spans="1:9" ht="15.75" x14ac:dyDescent="0.25">
      <c r="A30" s="27">
        <v>26</v>
      </c>
      <c r="B30" s="12" t="s">
        <v>27</v>
      </c>
      <c r="C30" s="106"/>
      <c r="D30" s="102"/>
      <c r="E30" s="103"/>
      <c r="F30" s="104"/>
      <c r="G30" s="102"/>
      <c r="H30" s="107"/>
      <c r="I30" s="102"/>
    </row>
    <row r="31" spans="1:9" ht="15.75" x14ac:dyDescent="0.25">
      <c r="A31" s="27">
        <v>27</v>
      </c>
      <c r="B31" s="12" t="s">
        <v>28</v>
      </c>
      <c r="C31" s="106"/>
      <c r="D31" s="102"/>
      <c r="E31" s="103"/>
      <c r="F31" s="104"/>
      <c r="G31" s="102"/>
      <c r="H31" s="107"/>
      <c r="I31" s="102"/>
    </row>
    <row r="32" spans="1:9" ht="15.75" x14ac:dyDescent="0.25">
      <c r="A32" s="27">
        <v>28</v>
      </c>
      <c r="B32" s="100" t="s">
        <v>63</v>
      </c>
      <c r="C32" s="108"/>
      <c r="D32" s="102"/>
      <c r="E32" s="103"/>
      <c r="F32" s="104"/>
      <c r="G32" s="102"/>
      <c r="H32" s="109"/>
      <c r="I32" s="102"/>
    </row>
    <row r="33" spans="1:9" ht="15.75" x14ac:dyDescent="0.25">
      <c r="A33" s="27">
        <v>29</v>
      </c>
      <c r="B33" s="12" t="s">
        <v>29</v>
      </c>
      <c r="C33" s="106"/>
      <c r="D33" s="102"/>
      <c r="E33" s="103"/>
      <c r="F33" s="104"/>
      <c r="G33" s="102"/>
      <c r="H33" s="107"/>
      <c r="I33" s="102"/>
    </row>
    <row r="34" spans="1:9" ht="15.75" x14ac:dyDescent="0.25">
      <c r="A34" s="27">
        <v>30</v>
      </c>
      <c r="B34" s="12" t="s">
        <v>30</v>
      </c>
      <c r="C34" s="108"/>
      <c r="D34" s="102"/>
      <c r="E34" s="103"/>
      <c r="F34" s="104"/>
      <c r="G34" s="102"/>
      <c r="H34" s="107"/>
      <c r="I34" s="102"/>
    </row>
    <row r="35" spans="1:9" ht="15.75" x14ac:dyDescent="0.25">
      <c r="A35" s="27">
        <v>31</v>
      </c>
      <c r="B35" s="12" t="s">
        <v>31</v>
      </c>
      <c r="C35" s="106"/>
      <c r="D35" s="102"/>
      <c r="E35" s="103"/>
      <c r="F35" s="104"/>
      <c r="G35" s="102"/>
      <c r="H35" s="107"/>
      <c r="I35" s="102"/>
    </row>
    <row r="36" spans="1:9" ht="15.75" x14ac:dyDescent="0.25">
      <c r="A36" s="27">
        <v>32</v>
      </c>
      <c r="B36" s="12" t="s">
        <v>32</v>
      </c>
      <c r="C36" s="106"/>
      <c r="D36" s="102"/>
      <c r="E36" s="103"/>
      <c r="F36" s="104"/>
      <c r="G36" s="102"/>
      <c r="H36" s="107"/>
      <c r="I36" s="102"/>
    </row>
    <row r="37" spans="1:9" ht="15.75" x14ac:dyDescent="0.25">
      <c r="A37" s="27">
        <v>33</v>
      </c>
      <c r="B37" s="12" t="s">
        <v>33</v>
      </c>
      <c r="C37" s="108"/>
      <c r="D37" s="102"/>
      <c r="E37" s="103"/>
      <c r="F37" s="104"/>
      <c r="G37" s="102"/>
      <c r="H37" s="107"/>
      <c r="I37" s="102"/>
    </row>
    <row r="38" spans="1:9" ht="15.75" x14ac:dyDescent="0.25">
      <c r="A38" s="27">
        <v>34</v>
      </c>
      <c r="B38" s="12" t="s">
        <v>34</v>
      </c>
      <c r="C38" s="106"/>
      <c r="D38" s="102"/>
      <c r="E38" s="103"/>
      <c r="F38" s="104"/>
      <c r="G38" s="102"/>
      <c r="H38" s="107"/>
      <c r="I38" s="102"/>
    </row>
    <row r="39" spans="1:9" ht="15.75" x14ac:dyDescent="0.25">
      <c r="A39" s="27">
        <v>35</v>
      </c>
      <c r="B39" s="12" t="s">
        <v>35</v>
      </c>
      <c r="C39" s="106"/>
      <c r="D39" s="102"/>
      <c r="E39" s="103"/>
      <c r="F39" s="104"/>
      <c r="G39" s="102"/>
      <c r="H39" s="107"/>
      <c r="I39" s="102"/>
    </row>
    <row r="40" spans="1:9" ht="15.75" x14ac:dyDescent="0.25">
      <c r="A40" s="27">
        <v>36</v>
      </c>
      <c r="B40" s="12" t="s">
        <v>36</v>
      </c>
      <c r="C40" s="106"/>
      <c r="D40" s="102"/>
      <c r="E40" s="103"/>
      <c r="F40" s="104"/>
      <c r="G40" s="102"/>
      <c r="H40" s="107"/>
      <c r="I40" s="102"/>
    </row>
    <row r="41" spans="1:9" ht="15.75" x14ac:dyDescent="0.25">
      <c r="A41" s="27">
        <v>37</v>
      </c>
      <c r="B41" s="100" t="s">
        <v>68</v>
      </c>
      <c r="C41" s="101"/>
      <c r="D41" s="102"/>
      <c r="E41" s="103"/>
      <c r="F41" s="104"/>
      <c r="G41" s="102"/>
      <c r="H41" s="107"/>
      <c r="I41" s="102"/>
    </row>
    <row r="42" spans="1:9" ht="15.75" x14ac:dyDescent="0.25">
      <c r="A42" s="27">
        <v>38</v>
      </c>
      <c r="B42" s="12" t="s">
        <v>37</v>
      </c>
      <c r="C42" s="108"/>
      <c r="D42" s="102"/>
      <c r="E42" s="103"/>
      <c r="F42" s="104"/>
      <c r="G42" s="102"/>
      <c r="H42" s="107"/>
      <c r="I42" s="102"/>
    </row>
    <row r="43" spans="1:9" ht="15.75" x14ac:dyDescent="0.25">
      <c r="A43" s="27">
        <v>39</v>
      </c>
      <c r="B43" s="12" t="s">
        <v>38</v>
      </c>
      <c r="C43" s="108"/>
      <c r="D43" s="102"/>
      <c r="E43" s="103"/>
      <c r="F43" s="104"/>
      <c r="G43" s="102"/>
      <c r="H43" s="107"/>
      <c r="I43" s="102"/>
    </row>
    <row r="44" spans="1:9" ht="15.75" x14ac:dyDescent="0.25">
      <c r="A44" s="27">
        <v>40</v>
      </c>
      <c r="B44" s="12" t="s">
        <v>39</v>
      </c>
      <c r="C44" s="106"/>
      <c r="D44" s="102"/>
      <c r="E44" s="103"/>
      <c r="F44" s="104"/>
      <c r="G44" s="102"/>
      <c r="H44" s="107"/>
      <c r="I44" s="102"/>
    </row>
    <row r="45" spans="1:9" ht="15.75" x14ac:dyDescent="0.25">
      <c r="A45" s="27">
        <v>41</v>
      </c>
      <c r="B45" s="12" t="s">
        <v>40</v>
      </c>
      <c r="C45" s="106"/>
      <c r="D45" s="102"/>
      <c r="E45" s="103"/>
      <c r="F45" s="104"/>
      <c r="G45" s="102"/>
      <c r="H45" s="107"/>
      <c r="I45" s="102"/>
    </row>
    <row r="46" spans="1:9" ht="15.75" x14ac:dyDescent="0.25">
      <c r="A46" s="27">
        <v>42</v>
      </c>
      <c r="B46" s="12" t="s">
        <v>41</v>
      </c>
      <c r="C46" s="108"/>
      <c r="D46" s="102"/>
      <c r="E46" s="103"/>
      <c r="F46" s="104"/>
      <c r="G46" s="102"/>
      <c r="H46" s="107"/>
      <c r="I46" s="102"/>
    </row>
    <row r="47" spans="1:9" ht="15.75" x14ac:dyDescent="0.25">
      <c r="A47" s="27">
        <v>43</v>
      </c>
      <c r="B47" s="12" t="s">
        <v>42</v>
      </c>
      <c r="C47" s="106"/>
      <c r="D47" s="102"/>
      <c r="E47" s="103"/>
      <c r="F47" s="104"/>
      <c r="G47" s="102"/>
      <c r="H47" s="107"/>
      <c r="I47" s="102"/>
    </row>
    <row r="48" spans="1:9" ht="15.75" x14ac:dyDescent="0.25">
      <c r="A48" s="27">
        <v>44</v>
      </c>
      <c r="B48" s="12" t="s">
        <v>43</v>
      </c>
      <c r="C48" s="108"/>
      <c r="D48" s="102"/>
      <c r="E48" s="103"/>
      <c r="F48" s="104"/>
      <c r="G48" s="102"/>
      <c r="H48" s="107"/>
      <c r="I48" s="102"/>
    </row>
    <row r="49" spans="1:9" ht="15.75" x14ac:dyDescent="0.25">
      <c r="A49" s="27">
        <v>45</v>
      </c>
      <c r="B49" s="12" t="s">
        <v>44</v>
      </c>
      <c r="C49" s="108"/>
      <c r="D49" s="102"/>
      <c r="E49" s="103"/>
      <c r="F49" s="104"/>
      <c r="G49" s="102"/>
      <c r="H49" s="107"/>
      <c r="I49" s="102"/>
    </row>
    <row r="50" spans="1:9" ht="15.75" x14ac:dyDescent="0.25">
      <c r="A50" s="27">
        <v>46</v>
      </c>
      <c r="B50" s="100" t="s">
        <v>64</v>
      </c>
      <c r="C50" s="108"/>
      <c r="D50" s="102"/>
      <c r="E50" s="103"/>
      <c r="F50" s="104"/>
      <c r="G50" s="102"/>
      <c r="H50" s="107"/>
      <c r="I50" s="102"/>
    </row>
    <row r="51" spans="1:9" ht="15.75" x14ac:dyDescent="0.25">
      <c r="A51" s="27">
        <v>47</v>
      </c>
      <c r="B51" s="12" t="s">
        <v>45</v>
      </c>
      <c r="C51" s="108"/>
      <c r="D51" s="102"/>
      <c r="E51" s="103"/>
      <c r="F51" s="104"/>
      <c r="G51" s="102"/>
      <c r="H51" s="107"/>
      <c r="I51" s="102"/>
    </row>
    <row r="52" spans="1:9" ht="15.75" x14ac:dyDescent="0.25">
      <c r="A52" s="27">
        <v>48</v>
      </c>
      <c r="B52" s="12" t="s">
        <v>46</v>
      </c>
      <c r="C52" s="108"/>
      <c r="D52" s="102"/>
      <c r="E52" s="103"/>
      <c r="F52" s="104"/>
      <c r="G52" s="102"/>
      <c r="H52" s="107"/>
      <c r="I52" s="102"/>
    </row>
    <row r="53" spans="1:9" ht="15.75" x14ac:dyDescent="0.25">
      <c r="A53" s="27">
        <v>49</v>
      </c>
      <c r="B53" s="12" t="s">
        <v>47</v>
      </c>
      <c r="C53" s="108"/>
      <c r="D53" s="102"/>
      <c r="E53" s="103"/>
      <c r="F53" s="104"/>
      <c r="G53" s="102"/>
      <c r="H53" s="109"/>
      <c r="I53" s="102"/>
    </row>
    <row r="54" spans="1:9" ht="15.75" x14ac:dyDescent="0.25">
      <c r="A54" s="27">
        <v>50</v>
      </c>
      <c r="B54" s="12" t="s">
        <v>48</v>
      </c>
      <c r="C54" s="108"/>
      <c r="D54" s="102"/>
      <c r="E54" s="103"/>
      <c r="F54" s="104"/>
      <c r="G54" s="102"/>
      <c r="H54" s="107"/>
      <c r="I54" s="102"/>
    </row>
    <row r="55" spans="1:9" ht="15.75" x14ac:dyDescent="0.25">
      <c r="A55" s="27">
        <v>51</v>
      </c>
      <c r="B55" s="12" t="s">
        <v>49</v>
      </c>
      <c r="C55" s="108"/>
      <c r="D55" s="102"/>
      <c r="E55" s="103"/>
      <c r="F55" s="104"/>
      <c r="G55" s="102"/>
      <c r="H55" s="107"/>
      <c r="I55" s="102"/>
    </row>
    <row r="56" spans="1:9" ht="15.75" x14ac:dyDescent="0.25">
      <c r="A56" s="27">
        <v>52</v>
      </c>
      <c r="B56" s="12" t="s">
        <v>50</v>
      </c>
      <c r="C56" s="108"/>
      <c r="D56" s="102"/>
      <c r="E56" s="103"/>
      <c r="F56" s="104"/>
      <c r="G56" s="102"/>
      <c r="H56" s="109"/>
      <c r="I56" s="102"/>
    </row>
    <row r="57" spans="1:9" ht="15.75" x14ac:dyDescent="0.25">
      <c r="A57" s="27">
        <v>53</v>
      </c>
      <c r="B57" s="12" t="s">
        <v>51</v>
      </c>
      <c r="C57" s="108"/>
      <c r="D57" s="102"/>
      <c r="E57" s="103"/>
      <c r="F57" s="104"/>
      <c r="G57" s="102"/>
      <c r="H57" s="107"/>
      <c r="I57" s="102"/>
    </row>
    <row r="58" spans="1:9" ht="15.75" x14ac:dyDescent="0.25">
      <c r="A58" s="27">
        <v>54</v>
      </c>
      <c r="B58" s="12" t="s">
        <v>52</v>
      </c>
      <c r="C58" s="108"/>
      <c r="D58" s="102"/>
      <c r="E58" s="103"/>
      <c r="F58" s="104"/>
      <c r="G58" s="102"/>
      <c r="H58" s="107"/>
      <c r="I58" s="102"/>
    </row>
    <row r="59" spans="1:9" ht="15.75" x14ac:dyDescent="0.25">
      <c r="A59" s="27">
        <v>55</v>
      </c>
      <c r="B59" s="100" t="s">
        <v>69</v>
      </c>
      <c r="C59" s="101"/>
      <c r="D59" s="102"/>
      <c r="E59" s="103"/>
      <c r="F59" s="104"/>
      <c r="G59" s="102"/>
      <c r="H59" s="109"/>
      <c r="I59" s="102"/>
    </row>
    <row r="60" spans="1:9" ht="15.75" x14ac:dyDescent="0.25">
      <c r="A60" s="27">
        <v>56</v>
      </c>
      <c r="B60" s="12" t="s">
        <v>53</v>
      </c>
      <c r="C60" s="108"/>
      <c r="D60" s="102"/>
      <c r="E60" s="103"/>
      <c r="F60" s="104"/>
      <c r="G60" s="102"/>
      <c r="H60" s="107"/>
      <c r="I60" s="102"/>
    </row>
    <row r="61" spans="1:9" ht="15.75" x14ac:dyDescent="0.25">
      <c r="A61" s="27">
        <v>57</v>
      </c>
      <c r="B61" s="12" t="s">
        <v>54</v>
      </c>
      <c r="C61" s="108"/>
      <c r="D61" s="102"/>
      <c r="E61" s="103"/>
      <c r="F61" s="104"/>
      <c r="G61" s="102"/>
      <c r="H61" s="107"/>
      <c r="I61" s="102"/>
    </row>
    <row r="62" spans="1:9" ht="15.75" x14ac:dyDescent="0.25">
      <c r="A62" s="27">
        <v>58</v>
      </c>
      <c r="B62" s="12" t="s">
        <v>55</v>
      </c>
      <c r="C62" s="108"/>
      <c r="D62" s="102"/>
      <c r="E62" s="103"/>
      <c r="F62" s="104"/>
      <c r="G62" s="102"/>
      <c r="H62" s="109"/>
      <c r="I62" s="102"/>
    </row>
    <row r="63" spans="1:9" ht="15.75" x14ac:dyDescent="0.25">
      <c r="A63" s="27">
        <v>59</v>
      </c>
      <c r="B63" s="12" t="s">
        <v>56</v>
      </c>
      <c r="C63" s="108"/>
      <c r="D63" s="102"/>
      <c r="E63" s="103"/>
      <c r="F63" s="104"/>
      <c r="G63" s="102"/>
      <c r="H63" s="107"/>
      <c r="I63" s="102"/>
    </row>
    <row r="64" spans="1:9" ht="15.75" x14ac:dyDescent="0.25">
      <c r="A64" s="27">
        <v>60</v>
      </c>
      <c r="B64" s="12" t="s">
        <v>57</v>
      </c>
      <c r="C64" s="108"/>
      <c r="D64" s="102"/>
      <c r="E64" s="103"/>
      <c r="F64" s="104"/>
      <c r="G64" s="102"/>
      <c r="H64" s="109"/>
      <c r="I64" s="102"/>
    </row>
    <row r="65" spans="1:9" ht="15.75" x14ac:dyDescent="0.25">
      <c r="A65" s="27">
        <v>61</v>
      </c>
      <c r="B65" s="12" t="s">
        <v>59</v>
      </c>
      <c r="C65" s="108"/>
      <c r="D65" s="102"/>
      <c r="E65" s="103"/>
      <c r="F65" s="104"/>
      <c r="G65" s="102"/>
      <c r="H65" s="107"/>
      <c r="I65" s="102"/>
    </row>
    <row r="66" spans="1:9" ht="15.75" x14ac:dyDescent="0.25">
      <c r="A66" s="27">
        <v>62</v>
      </c>
      <c r="B66" s="12" t="s">
        <v>60</v>
      </c>
      <c r="C66" s="108"/>
      <c r="D66" s="102"/>
      <c r="E66" s="103"/>
      <c r="F66" s="104"/>
      <c r="G66" s="102"/>
      <c r="H66" s="107"/>
      <c r="I66" s="102"/>
    </row>
    <row r="67" spans="1:9" ht="15.75" x14ac:dyDescent="0.25">
      <c r="A67" s="27">
        <v>63</v>
      </c>
      <c r="B67" s="12" t="s">
        <v>61</v>
      </c>
      <c r="C67" s="108"/>
      <c r="D67" s="102"/>
      <c r="E67" s="103"/>
      <c r="F67" s="104"/>
      <c r="G67" s="102"/>
      <c r="H67" s="107"/>
      <c r="I67" s="102"/>
    </row>
    <row r="68" spans="1:9" ht="15.75" x14ac:dyDescent="0.25">
      <c r="A68" s="27">
        <v>64</v>
      </c>
      <c r="B68" s="12" t="s">
        <v>65</v>
      </c>
      <c r="C68" s="108"/>
      <c r="D68" s="102"/>
      <c r="E68" s="103"/>
      <c r="F68" s="104"/>
      <c r="G68" s="102"/>
      <c r="H68" s="109"/>
      <c r="I68" s="102"/>
    </row>
    <row r="69" spans="1:9" ht="15.75" x14ac:dyDescent="0.25">
      <c r="A69" s="27">
        <v>65</v>
      </c>
      <c r="B69" s="100" t="s">
        <v>226</v>
      </c>
      <c r="C69" s="101"/>
      <c r="D69" s="102"/>
      <c r="E69" s="103"/>
      <c r="F69" s="102"/>
      <c r="G69" s="102"/>
      <c r="H69" s="109"/>
      <c r="I69" s="102"/>
    </row>
    <row r="70" spans="1:9" ht="15.75" x14ac:dyDescent="0.25">
      <c r="A70" s="27">
        <v>66</v>
      </c>
      <c r="B70" s="12" t="s">
        <v>227</v>
      </c>
      <c r="C70" s="106"/>
      <c r="D70" s="102"/>
      <c r="E70" s="103"/>
      <c r="F70" s="102"/>
      <c r="G70" s="102"/>
      <c r="H70" s="107"/>
      <c r="I70" s="102"/>
    </row>
    <row r="71" spans="1:9" ht="15.75" x14ac:dyDescent="0.25">
      <c r="A71" s="27">
        <v>67</v>
      </c>
      <c r="B71" s="12" t="s">
        <v>228</v>
      </c>
      <c r="C71" s="106"/>
      <c r="D71" s="102"/>
      <c r="E71" s="103"/>
      <c r="F71" s="102"/>
      <c r="G71" s="102"/>
      <c r="H71" s="109"/>
      <c r="I71" s="102"/>
    </row>
    <row r="72" spans="1:9" ht="15.75" x14ac:dyDescent="0.25">
      <c r="A72" s="27">
        <v>68</v>
      </c>
      <c r="B72" s="12" t="s">
        <v>229</v>
      </c>
      <c r="C72" s="108"/>
      <c r="D72" s="102"/>
      <c r="E72" s="103"/>
      <c r="F72" s="102"/>
      <c r="G72" s="102"/>
      <c r="H72" s="107"/>
      <c r="I72" s="102"/>
    </row>
    <row r="73" spans="1:9" ht="15.75" x14ac:dyDescent="0.25">
      <c r="A73" s="27">
        <v>69</v>
      </c>
      <c r="B73" s="12" t="s">
        <v>230</v>
      </c>
      <c r="C73" s="106"/>
      <c r="D73" s="102"/>
      <c r="E73" s="103"/>
      <c r="F73" s="102"/>
      <c r="G73" s="102"/>
      <c r="H73" s="107"/>
      <c r="I73" s="102"/>
    </row>
    <row r="74" spans="1:9" ht="15.75" x14ac:dyDescent="0.25">
      <c r="A74" s="27">
        <v>70</v>
      </c>
      <c r="B74" s="12" t="s">
        <v>231</v>
      </c>
      <c r="C74" s="106"/>
      <c r="D74" s="102"/>
      <c r="E74" s="103"/>
      <c r="F74" s="102"/>
      <c r="G74" s="102"/>
      <c r="H74" s="107"/>
      <c r="I74" s="102"/>
    </row>
    <row r="75" spans="1:9" ht="15.75" x14ac:dyDescent="0.25">
      <c r="A75" s="27">
        <v>71</v>
      </c>
      <c r="B75" s="12" t="s">
        <v>232</v>
      </c>
      <c r="C75" s="108"/>
      <c r="D75" s="102"/>
      <c r="E75" s="103"/>
      <c r="F75" s="102"/>
      <c r="G75" s="102"/>
      <c r="H75" s="107"/>
      <c r="I75" s="102"/>
    </row>
    <row r="76" spans="1:9" ht="15.75" x14ac:dyDescent="0.25">
      <c r="A76" s="27">
        <v>72</v>
      </c>
      <c r="B76" s="12" t="s">
        <v>233</v>
      </c>
      <c r="C76" s="106"/>
      <c r="D76" s="102"/>
      <c r="E76" s="103"/>
      <c r="F76" s="102"/>
      <c r="G76" s="102"/>
      <c r="H76" s="107"/>
      <c r="I76" s="102"/>
    </row>
    <row r="77" spans="1:9" ht="15.75" x14ac:dyDescent="0.25">
      <c r="A77" s="27">
        <v>73</v>
      </c>
      <c r="B77" s="12" t="s">
        <v>234</v>
      </c>
      <c r="C77" s="106"/>
      <c r="D77" s="102"/>
      <c r="E77" s="103"/>
      <c r="F77" s="102"/>
      <c r="G77" s="102"/>
      <c r="H77" s="107"/>
      <c r="I77" s="102"/>
    </row>
    <row r="78" spans="1:9" ht="15.75" x14ac:dyDescent="0.25">
      <c r="A78" s="27">
        <v>74</v>
      </c>
      <c r="B78" s="100" t="s">
        <v>235</v>
      </c>
      <c r="C78" s="108"/>
      <c r="D78" s="102"/>
      <c r="E78" s="103"/>
      <c r="F78" s="102"/>
      <c r="G78" s="102"/>
      <c r="H78" s="109"/>
      <c r="I78" s="102"/>
    </row>
    <row r="79" spans="1:9" ht="15.75" x14ac:dyDescent="0.25">
      <c r="A79" s="27">
        <v>75</v>
      </c>
      <c r="B79" s="12" t="s">
        <v>236</v>
      </c>
      <c r="C79" s="106"/>
      <c r="D79" s="102"/>
      <c r="E79" s="103"/>
      <c r="F79" s="102"/>
      <c r="G79" s="102"/>
      <c r="H79" s="107"/>
      <c r="I79" s="102"/>
    </row>
    <row r="80" spans="1:9" ht="15.75" x14ac:dyDescent="0.25">
      <c r="A80" s="27">
        <v>76</v>
      </c>
      <c r="B80" s="12" t="s">
        <v>237</v>
      </c>
      <c r="C80" s="108"/>
      <c r="D80" s="102"/>
      <c r="E80" s="103"/>
      <c r="F80" s="102"/>
      <c r="G80" s="102"/>
      <c r="H80" s="107"/>
      <c r="I80" s="102"/>
    </row>
    <row r="81" spans="1:9" ht="15.75" x14ac:dyDescent="0.25">
      <c r="A81" s="27">
        <v>77</v>
      </c>
      <c r="B81" s="12" t="s">
        <v>238</v>
      </c>
      <c r="C81" s="108"/>
      <c r="D81" s="102"/>
      <c r="E81" s="103"/>
      <c r="F81" s="102"/>
      <c r="G81" s="102"/>
      <c r="H81" s="107"/>
      <c r="I81" s="102"/>
    </row>
    <row r="82" spans="1:9" ht="15.75" x14ac:dyDescent="0.25">
      <c r="A82" s="27">
        <v>78</v>
      </c>
      <c r="B82" s="12" t="s">
        <v>239</v>
      </c>
      <c r="C82" s="106"/>
      <c r="D82" s="102"/>
      <c r="E82" s="103"/>
      <c r="F82" s="102"/>
      <c r="G82" s="102"/>
      <c r="H82" s="109"/>
      <c r="I82" s="102"/>
    </row>
    <row r="83" spans="1:9" ht="15.75" x14ac:dyDescent="0.25">
      <c r="A83" s="27">
        <v>79</v>
      </c>
      <c r="B83" s="12" t="s">
        <v>240</v>
      </c>
      <c r="C83" s="106"/>
      <c r="D83" s="102"/>
      <c r="E83" s="103"/>
      <c r="F83" s="102"/>
      <c r="G83" s="102"/>
      <c r="H83" s="109"/>
      <c r="I83" s="102"/>
    </row>
    <row r="84" spans="1:9" ht="15.75" x14ac:dyDescent="0.25">
      <c r="A84" s="27">
        <v>80</v>
      </c>
      <c r="B84" s="12" t="s">
        <v>241</v>
      </c>
      <c r="C84" s="108"/>
      <c r="D84" s="102"/>
      <c r="E84" s="103"/>
      <c r="F84" s="102"/>
      <c r="G84" s="102"/>
      <c r="H84" s="109"/>
      <c r="I84" s="102"/>
    </row>
    <row r="85" spans="1:9" ht="15.75" x14ac:dyDescent="0.25">
      <c r="A85" s="27">
        <v>81</v>
      </c>
      <c r="B85" s="12" t="s">
        <v>242</v>
      </c>
      <c r="C85" s="106"/>
      <c r="D85" s="102"/>
      <c r="E85" s="103"/>
      <c r="F85" s="102"/>
      <c r="G85" s="102"/>
      <c r="H85" s="109"/>
      <c r="I85" s="102"/>
    </row>
    <row r="86" spans="1:9" ht="15.75" x14ac:dyDescent="0.25">
      <c r="A86" s="27">
        <v>82</v>
      </c>
      <c r="B86" s="12" t="s">
        <v>243</v>
      </c>
      <c r="C86" s="106"/>
      <c r="D86" s="102"/>
      <c r="E86" s="103"/>
      <c r="F86" s="102"/>
      <c r="G86" s="102"/>
      <c r="H86" s="107"/>
      <c r="I86" s="102"/>
    </row>
    <row r="87" spans="1:9" ht="15.75" x14ac:dyDescent="0.25">
      <c r="A87" s="27">
        <v>83</v>
      </c>
      <c r="B87" s="100" t="s">
        <v>244</v>
      </c>
      <c r="C87" s="101"/>
      <c r="D87" s="102"/>
      <c r="E87" s="103"/>
      <c r="F87" s="102"/>
      <c r="G87" s="102"/>
      <c r="H87" s="107"/>
      <c r="I87" s="102"/>
    </row>
    <row r="88" spans="1:9" ht="15.75" x14ac:dyDescent="0.25">
      <c r="A88" s="27">
        <v>84</v>
      </c>
      <c r="B88" s="12" t="s">
        <v>245</v>
      </c>
      <c r="C88" s="106"/>
      <c r="D88" s="102"/>
      <c r="E88" s="103"/>
      <c r="F88" s="102"/>
      <c r="G88" s="102"/>
      <c r="H88" s="107"/>
      <c r="I88" s="102"/>
    </row>
    <row r="89" spans="1:9" ht="15.75" x14ac:dyDescent="0.25">
      <c r="A89" s="27">
        <v>85</v>
      </c>
      <c r="B89" s="12" t="s">
        <v>246</v>
      </c>
      <c r="C89" s="108"/>
      <c r="D89" s="102"/>
      <c r="E89" s="103"/>
      <c r="F89" s="102"/>
      <c r="G89" s="102"/>
      <c r="H89" s="109"/>
      <c r="I89" s="102"/>
    </row>
    <row r="90" spans="1:9" ht="15.75" x14ac:dyDescent="0.25">
      <c r="A90" s="27">
        <v>86</v>
      </c>
      <c r="B90" s="12" t="s">
        <v>247</v>
      </c>
      <c r="C90" s="106"/>
      <c r="D90" s="102"/>
      <c r="E90" s="103"/>
      <c r="F90" s="102"/>
      <c r="G90" s="102"/>
      <c r="H90" s="107"/>
      <c r="I90" s="102"/>
    </row>
    <row r="91" spans="1:9" ht="15.75" x14ac:dyDescent="0.25">
      <c r="A91" s="27">
        <v>87</v>
      </c>
      <c r="B91" s="12" t="s">
        <v>248</v>
      </c>
      <c r="C91" s="106"/>
      <c r="D91" s="102"/>
      <c r="E91" s="103"/>
      <c r="F91" s="102"/>
      <c r="G91" s="102"/>
      <c r="H91" s="107"/>
      <c r="I91" s="102"/>
    </row>
    <row r="92" spans="1:9" ht="15.75" x14ac:dyDescent="0.25">
      <c r="A92" s="27">
        <v>88</v>
      </c>
      <c r="B92" s="12" t="s">
        <v>249</v>
      </c>
      <c r="C92" s="108"/>
      <c r="D92" s="102"/>
      <c r="E92" s="103"/>
      <c r="F92" s="102"/>
      <c r="G92" s="102"/>
      <c r="H92" s="107"/>
      <c r="I92" s="102"/>
    </row>
    <row r="93" spans="1:9" ht="15.75" x14ac:dyDescent="0.25">
      <c r="A93" s="27">
        <v>89</v>
      </c>
      <c r="B93" s="12" t="s">
        <v>250</v>
      </c>
      <c r="C93" s="108"/>
      <c r="D93" s="102"/>
      <c r="E93" s="103"/>
      <c r="F93" s="102"/>
      <c r="G93" s="102"/>
      <c r="H93" s="107"/>
      <c r="I93" s="102"/>
    </row>
    <row r="94" spans="1:9" ht="15.75" x14ac:dyDescent="0.25">
      <c r="A94" s="27">
        <v>90</v>
      </c>
      <c r="B94" s="12" t="s">
        <v>251</v>
      </c>
      <c r="C94" s="106"/>
      <c r="D94" s="102"/>
      <c r="E94" s="103"/>
      <c r="F94" s="102"/>
      <c r="G94" s="102"/>
      <c r="H94" s="107"/>
      <c r="I94" s="102"/>
    </row>
    <row r="95" spans="1:9" ht="15.75" x14ac:dyDescent="0.25">
      <c r="A95" s="27">
        <v>91</v>
      </c>
      <c r="B95" s="12" t="s">
        <v>252</v>
      </c>
      <c r="C95" s="106"/>
      <c r="D95" s="102"/>
      <c r="E95" s="103"/>
      <c r="F95" s="102"/>
      <c r="G95" s="102"/>
      <c r="H95" s="107"/>
      <c r="I95" s="102"/>
    </row>
    <row r="96" spans="1:9" ht="15.75" x14ac:dyDescent="0.25">
      <c r="A96" s="27">
        <v>92</v>
      </c>
      <c r="B96" s="100" t="s">
        <v>253</v>
      </c>
      <c r="C96" s="108"/>
      <c r="D96" s="102"/>
      <c r="E96" s="103"/>
      <c r="F96" s="102"/>
      <c r="G96" s="102"/>
      <c r="H96" s="109"/>
      <c r="I96" s="102"/>
    </row>
    <row r="97" spans="1:9" ht="15.75" x14ac:dyDescent="0.25">
      <c r="A97" s="27">
        <v>93</v>
      </c>
      <c r="B97" s="12" t="s">
        <v>254</v>
      </c>
      <c r="C97" s="106"/>
      <c r="D97" s="102"/>
      <c r="E97" s="103"/>
      <c r="F97" s="102"/>
      <c r="G97" s="102"/>
      <c r="H97" s="107"/>
      <c r="I97" s="102"/>
    </row>
    <row r="98" spans="1:9" ht="15.75" x14ac:dyDescent="0.25">
      <c r="A98" s="27">
        <v>94</v>
      </c>
      <c r="B98" s="12" t="s">
        <v>255</v>
      </c>
      <c r="C98" s="108"/>
      <c r="D98" s="102"/>
      <c r="E98" s="103"/>
      <c r="F98" s="102"/>
      <c r="G98" s="102"/>
      <c r="H98" s="109"/>
      <c r="I98" s="102"/>
    </row>
    <row r="99" spans="1:9" ht="15.75" x14ac:dyDescent="0.25">
      <c r="A99" s="27">
        <v>95</v>
      </c>
      <c r="B99" s="12" t="s">
        <v>256</v>
      </c>
      <c r="C99" s="106"/>
      <c r="D99" s="102"/>
      <c r="E99" s="103"/>
      <c r="F99" s="102"/>
      <c r="G99" s="102"/>
      <c r="H99" s="109"/>
      <c r="I99" s="102"/>
    </row>
    <row r="100" spans="1:9" ht="15.75" x14ac:dyDescent="0.25">
      <c r="A100" s="27">
        <v>96</v>
      </c>
      <c r="B100" s="12" t="s">
        <v>257</v>
      </c>
      <c r="C100" s="106"/>
      <c r="D100" s="102"/>
      <c r="E100" s="103"/>
      <c r="F100" s="102"/>
      <c r="G100" s="102"/>
      <c r="H100" s="107"/>
      <c r="I100" s="102"/>
    </row>
    <row r="101" spans="1:9" ht="15.75" x14ac:dyDescent="0.25">
      <c r="A101" s="27">
        <v>97</v>
      </c>
      <c r="B101" s="12" t="s">
        <v>258</v>
      </c>
      <c r="C101" s="108"/>
      <c r="D101" s="102"/>
      <c r="E101" s="103"/>
      <c r="F101" s="102"/>
      <c r="G101" s="102"/>
      <c r="H101" s="107"/>
      <c r="I101" s="102"/>
    </row>
    <row r="102" spans="1:9" ht="15.75" x14ac:dyDescent="0.25">
      <c r="A102" s="27">
        <v>98</v>
      </c>
      <c r="B102" s="12" t="s">
        <v>259</v>
      </c>
      <c r="C102" s="106"/>
      <c r="D102" s="102"/>
      <c r="E102" s="103"/>
      <c r="F102" s="102"/>
      <c r="G102" s="102"/>
      <c r="H102" s="107"/>
      <c r="I102" s="102"/>
    </row>
    <row r="103" spans="1:9" ht="15.75" x14ac:dyDescent="0.25">
      <c r="A103" s="27">
        <v>99</v>
      </c>
      <c r="B103" s="12" t="s">
        <v>260</v>
      </c>
      <c r="C103" s="106"/>
      <c r="D103" s="102"/>
      <c r="E103" s="103"/>
      <c r="F103" s="102"/>
      <c r="G103" s="102"/>
      <c r="H103" s="109"/>
      <c r="I103" s="102"/>
    </row>
    <row r="104" spans="1:9" ht="15.75" x14ac:dyDescent="0.25">
      <c r="A104" s="27">
        <v>100</v>
      </c>
      <c r="B104" s="12" t="s">
        <v>261</v>
      </c>
      <c r="C104" s="106"/>
      <c r="D104" s="102"/>
      <c r="E104" s="103"/>
      <c r="F104" s="102"/>
      <c r="G104" s="102"/>
      <c r="H104" s="107"/>
      <c r="I104" s="102"/>
    </row>
    <row r="105" spans="1:9" ht="15.75" x14ac:dyDescent="0.25">
      <c r="A105" s="27">
        <v>101</v>
      </c>
      <c r="B105" s="100" t="s">
        <v>262</v>
      </c>
      <c r="C105" s="101"/>
      <c r="D105" s="102"/>
      <c r="E105" s="103"/>
      <c r="F105" s="102"/>
      <c r="G105" s="102"/>
      <c r="H105" s="109"/>
      <c r="I105" s="102"/>
    </row>
    <row r="106" spans="1:9" ht="15.75" x14ac:dyDescent="0.25">
      <c r="A106" s="27">
        <v>102</v>
      </c>
      <c r="B106" s="12" t="s">
        <v>263</v>
      </c>
      <c r="C106" s="108"/>
      <c r="D106" s="102"/>
      <c r="E106" s="103"/>
      <c r="F106" s="102"/>
      <c r="G106" s="102"/>
      <c r="H106" s="107"/>
      <c r="I106" s="102"/>
    </row>
    <row r="107" spans="1:9" ht="15.75" x14ac:dyDescent="0.25">
      <c r="A107" s="27">
        <v>103</v>
      </c>
      <c r="B107" s="12" t="s">
        <v>264</v>
      </c>
      <c r="C107" s="108"/>
      <c r="D107" s="102"/>
      <c r="E107" s="103"/>
      <c r="F107" s="102"/>
      <c r="G107" s="102"/>
      <c r="H107" s="107"/>
      <c r="I107" s="102"/>
    </row>
    <row r="108" spans="1:9" ht="15.75" x14ac:dyDescent="0.25">
      <c r="A108" s="27">
        <v>104</v>
      </c>
      <c r="B108" s="12" t="s">
        <v>265</v>
      </c>
      <c r="C108" s="106"/>
      <c r="D108" s="102"/>
      <c r="E108" s="103"/>
      <c r="F108" s="102"/>
      <c r="G108" s="102"/>
      <c r="H108" s="109"/>
      <c r="I108" s="102"/>
    </row>
    <row r="109" spans="1:9" ht="15.75" x14ac:dyDescent="0.25">
      <c r="A109" s="27">
        <v>105</v>
      </c>
      <c r="B109" s="12" t="s">
        <v>266</v>
      </c>
      <c r="C109" s="106"/>
      <c r="D109" s="102"/>
      <c r="E109" s="103"/>
      <c r="F109" s="102"/>
      <c r="G109" s="102"/>
      <c r="H109" s="107"/>
      <c r="I109" s="102"/>
    </row>
    <row r="110" spans="1:9" ht="15.75" x14ac:dyDescent="0.25">
      <c r="A110" s="27">
        <v>106</v>
      </c>
      <c r="B110" s="12" t="s">
        <v>267</v>
      </c>
      <c r="C110" s="108"/>
      <c r="D110" s="102"/>
      <c r="E110" s="103"/>
      <c r="F110" s="102"/>
      <c r="G110" s="102"/>
      <c r="H110" s="107"/>
      <c r="I110" s="102"/>
    </row>
    <row r="111" spans="1:9" ht="15.75" x14ac:dyDescent="0.25">
      <c r="A111" s="27">
        <v>107</v>
      </c>
      <c r="B111" s="12" t="s">
        <v>268</v>
      </c>
      <c r="C111" s="106"/>
      <c r="D111" s="102"/>
      <c r="E111" s="103"/>
      <c r="F111" s="102"/>
      <c r="G111" s="102"/>
      <c r="H111" s="109"/>
      <c r="I111" s="102"/>
    </row>
    <row r="112" spans="1:9" ht="15.75" x14ac:dyDescent="0.25">
      <c r="A112" s="27">
        <v>108</v>
      </c>
      <c r="B112" s="12" t="s">
        <v>269</v>
      </c>
      <c r="C112" s="108"/>
      <c r="D112" s="102"/>
      <c r="E112" s="103"/>
      <c r="F112" s="102"/>
      <c r="G112" s="102"/>
      <c r="H112" s="107"/>
      <c r="I112" s="102"/>
    </row>
    <row r="113" spans="1:9" ht="15.75" x14ac:dyDescent="0.25">
      <c r="A113" s="27">
        <v>109</v>
      </c>
      <c r="B113" s="12" t="s">
        <v>270</v>
      </c>
      <c r="C113" s="108"/>
      <c r="D113" s="102"/>
      <c r="E113" s="103"/>
      <c r="F113" s="102"/>
      <c r="G113" s="102"/>
      <c r="H113" s="107"/>
      <c r="I113" s="102"/>
    </row>
    <row r="114" spans="1:9" ht="15.75" x14ac:dyDescent="0.25">
      <c r="A114" s="27">
        <v>110</v>
      </c>
      <c r="B114" s="100" t="s">
        <v>271</v>
      </c>
      <c r="C114" s="108"/>
      <c r="D114" s="102"/>
      <c r="E114" s="103"/>
      <c r="F114" s="102"/>
      <c r="G114" s="102"/>
      <c r="H114" s="109"/>
      <c r="I114" s="102"/>
    </row>
    <row r="115" spans="1:9" ht="15.75" x14ac:dyDescent="0.25">
      <c r="A115" s="27">
        <v>111</v>
      </c>
      <c r="B115" s="12" t="s">
        <v>272</v>
      </c>
      <c r="C115" s="108"/>
      <c r="D115" s="102"/>
      <c r="E115" s="103"/>
      <c r="F115" s="102"/>
      <c r="G115" s="102"/>
      <c r="H115" s="107"/>
      <c r="I115" s="102"/>
    </row>
    <row r="116" spans="1:9" ht="15.75" x14ac:dyDescent="0.25">
      <c r="A116" s="27">
        <v>112</v>
      </c>
      <c r="B116" s="12" t="s">
        <v>273</v>
      </c>
      <c r="C116" s="108"/>
      <c r="D116" s="102"/>
      <c r="E116" s="103"/>
      <c r="F116" s="102"/>
      <c r="G116" s="102"/>
      <c r="H116" s="107"/>
      <c r="I116" s="102"/>
    </row>
    <row r="117" spans="1:9" ht="15.75" x14ac:dyDescent="0.25">
      <c r="A117" s="27">
        <v>113</v>
      </c>
      <c r="B117" s="12" t="s">
        <v>274</v>
      </c>
      <c r="C117" s="108"/>
      <c r="D117" s="102"/>
      <c r="E117" s="103"/>
      <c r="F117" s="102"/>
      <c r="G117" s="102"/>
      <c r="H117" s="107"/>
      <c r="I117" s="102"/>
    </row>
    <row r="118" spans="1:9" ht="15.75" x14ac:dyDescent="0.25">
      <c r="A118" s="27">
        <v>114</v>
      </c>
      <c r="B118" s="12" t="s">
        <v>275</v>
      </c>
      <c r="C118" s="108"/>
      <c r="D118" s="102"/>
      <c r="E118" s="103"/>
      <c r="F118" s="102"/>
      <c r="G118" s="102"/>
      <c r="H118" s="107"/>
      <c r="I118" s="102"/>
    </row>
    <row r="119" spans="1:9" ht="15.75" x14ac:dyDescent="0.25">
      <c r="A119" s="27">
        <v>115</v>
      </c>
      <c r="B119" s="12" t="s">
        <v>276</v>
      </c>
      <c r="C119" s="108"/>
      <c r="D119" s="102"/>
      <c r="E119" s="103"/>
      <c r="F119" s="102"/>
      <c r="G119" s="102"/>
      <c r="H119" s="107"/>
      <c r="I119" s="102"/>
    </row>
    <row r="120" spans="1:9" ht="15.75" x14ac:dyDescent="0.25">
      <c r="A120" s="27">
        <v>116</v>
      </c>
      <c r="B120" s="12" t="s">
        <v>277</v>
      </c>
      <c r="C120" s="108"/>
      <c r="D120" s="102"/>
      <c r="E120" s="103"/>
      <c r="F120" s="102"/>
      <c r="G120" s="102"/>
      <c r="H120" s="107"/>
      <c r="I120" s="102"/>
    </row>
    <row r="121" spans="1:9" ht="15.75" x14ac:dyDescent="0.25">
      <c r="A121" s="27">
        <v>117</v>
      </c>
      <c r="B121" s="12" t="s">
        <v>278</v>
      </c>
      <c r="C121" s="108"/>
      <c r="D121" s="102"/>
      <c r="E121" s="103"/>
      <c r="F121" s="102"/>
      <c r="G121" s="102"/>
      <c r="H121" s="107"/>
      <c r="I121" s="102"/>
    </row>
    <row r="122" spans="1:9" ht="15.75" x14ac:dyDescent="0.25">
      <c r="A122" s="27">
        <v>118</v>
      </c>
      <c r="B122" s="12" t="s">
        <v>279</v>
      </c>
      <c r="C122" s="108"/>
      <c r="D122" s="102"/>
      <c r="E122" s="103"/>
      <c r="F122" s="102"/>
      <c r="G122" s="102"/>
      <c r="H122" s="107"/>
      <c r="I122" s="102"/>
    </row>
    <row r="123" spans="1:9" ht="15.75" x14ac:dyDescent="0.25">
      <c r="A123" s="27">
        <v>119</v>
      </c>
      <c r="B123" s="100" t="s">
        <v>280</v>
      </c>
      <c r="C123" s="101"/>
      <c r="D123" s="102"/>
      <c r="E123" s="103"/>
      <c r="F123" s="102"/>
      <c r="G123" s="102"/>
      <c r="H123" s="107"/>
      <c r="I123" s="102"/>
    </row>
    <row r="124" spans="1:9" ht="15.75" x14ac:dyDescent="0.25">
      <c r="A124" s="27">
        <v>120</v>
      </c>
      <c r="B124" s="12" t="s">
        <v>281</v>
      </c>
      <c r="C124" s="108"/>
      <c r="D124" s="102"/>
      <c r="E124" s="103"/>
      <c r="F124" s="102"/>
      <c r="G124" s="102"/>
      <c r="H124" s="107"/>
      <c r="I124" s="102"/>
    </row>
    <row r="125" spans="1:9" ht="15.75" x14ac:dyDescent="0.25">
      <c r="A125" s="27">
        <v>121</v>
      </c>
      <c r="B125" s="12" t="s">
        <v>282</v>
      </c>
      <c r="C125" s="108"/>
      <c r="D125" s="102"/>
      <c r="E125" s="103"/>
      <c r="F125" s="102"/>
      <c r="G125" s="102"/>
      <c r="H125" s="107"/>
      <c r="I125" s="102"/>
    </row>
    <row r="126" spans="1:9" ht="15.75" x14ac:dyDescent="0.25">
      <c r="A126" s="27">
        <v>122</v>
      </c>
      <c r="B126" s="12" t="s">
        <v>283</v>
      </c>
      <c r="C126" s="108"/>
      <c r="D126" s="102"/>
      <c r="E126" s="103"/>
      <c r="F126" s="102"/>
      <c r="G126" s="102"/>
      <c r="H126" s="107"/>
      <c r="I126" s="102"/>
    </row>
    <row r="127" spans="1:9" ht="15.75" x14ac:dyDescent="0.25">
      <c r="A127" s="27">
        <v>123</v>
      </c>
      <c r="B127" s="12" t="s">
        <v>284</v>
      </c>
      <c r="C127" s="108"/>
      <c r="D127" s="102"/>
      <c r="E127" s="103"/>
      <c r="F127" s="102"/>
      <c r="G127" s="102"/>
      <c r="H127" s="107"/>
      <c r="I127" s="102"/>
    </row>
    <row r="128" spans="1:9" ht="15.75" x14ac:dyDescent="0.25">
      <c r="A128" s="27">
        <v>124</v>
      </c>
      <c r="B128" s="12" t="s">
        <v>285</v>
      </c>
      <c r="C128" s="108"/>
      <c r="D128" s="102"/>
      <c r="E128" s="103"/>
      <c r="F128" s="102"/>
      <c r="G128" s="102"/>
      <c r="H128" s="107"/>
      <c r="I128" s="102"/>
    </row>
    <row r="129" spans="1:9" ht="15.75" x14ac:dyDescent="0.25">
      <c r="A129" s="27">
        <v>125</v>
      </c>
      <c r="B129" s="12" t="s">
        <v>286</v>
      </c>
      <c r="C129" s="108"/>
      <c r="D129" s="102"/>
      <c r="E129" s="103"/>
      <c r="F129" s="102"/>
      <c r="G129" s="102"/>
      <c r="H129" s="107"/>
      <c r="I129" s="102"/>
    </row>
    <row r="130" spans="1:9" ht="15.75" x14ac:dyDescent="0.25">
      <c r="A130" s="27">
        <v>126</v>
      </c>
      <c r="B130" s="12" t="s">
        <v>287</v>
      </c>
      <c r="C130" s="108"/>
      <c r="D130" s="102"/>
      <c r="E130" s="103"/>
      <c r="F130" s="102"/>
      <c r="G130" s="102"/>
      <c r="H130" s="107"/>
      <c r="I130" s="102"/>
    </row>
    <row r="131" spans="1:9" ht="15.75" x14ac:dyDescent="0.25">
      <c r="A131" s="27">
        <v>127</v>
      </c>
      <c r="B131" s="12" t="s">
        <v>288</v>
      </c>
      <c r="C131" s="108"/>
      <c r="D131" s="102"/>
      <c r="E131" s="103"/>
      <c r="F131" s="102"/>
      <c r="G131" s="102"/>
      <c r="H131" s="107"/>
      <c r="I131" s="102"/>
    </row>
    <row r="132" spans="1:9" ht="15.75" x14ac:dyDescent="0.25">
      <c r="A132" s="27">
        <v>128</v>
      </c>
      <c r="B132" s="100" t="s">
        <v>289</v>
      </c>
      <c r="C132" s="108"/>
      <c r="D132" s="102"/>
      <c r="E132" s="103"/>
      <c r="F132" s="102"/>
      <c r="G132" s="102"/>
      <c r="H132" s="107"/>
      <c r="I132" s="102"/>
    </row>
    <row r="133" spans="1:9" x14ac:dyDescent="0.25">
      <c r="A133" s="7">
        <v>129</v>
      </c>
      <c r="B133" s="1"/>
      <c r="C133" s="96"/>
      <c r="D133" s="8"/>
      <c r="E133" s="2"/>
      <c r="F133" s="8"/>
      <c r="G133" s="8"/>
      <c r="H133" s="97"/>
      <c r="I133" s="8"/>
    </row>
    <row r="134" spans="1:9" x14ac:dyDescent="0.25">
      <c r="A134" s="7">
        <v>130</v>
      </c>
      <c r="B134" s="1"/>
      <c r="C134" s="88"/>
      <c r="D134" s="8"/>
      <c r="E134" s="2"/>
      <c r="F134" s="8"/>
      <c r="G134" s="8"/>
      <c r="H134" s="97"/>
      <c r="I134" s="8"/>
    </row>
  </sheetData>
  <mergeCells count="4">
    <mergeCell ref="A1:I1"/>
    <mergeCell ref="A2:B3"/>
    <mergeCell ref="C2:I2"/>
    <mergeCell ref="E3:H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8B8C-9F7E-44FE-982C-D6BAF13299E8}">
  <dimension ref="A1:E76"/>
  <sheetViews>
    <sheetView workbookViewId="0">
      <selection activeCell="Q26" sqref="Q26"/>
    </sheetView>
  </sheetViews>
  <sheetFormatPr defaultRowHeight="15" x14ac:dyDescent="0.25"/>
  <cols>
    <col min="1" max="1" width="18.140625" customWidth="1"/>
    <col min="2" max="2" width="15.7109375" customWidth="1"/>
    <col min="3" max="3" width="18.140625" customWidth="1"/>
    <col min="4" max="4" width="13.5703125" customWidth="1"/>
    <col min="5" max="5" width="11.7109375" customWidth="1"/>
  </cols>
  <sheetData>
    <row r="1" spans="1:5" ht="15.75" thickBot="1" x14ac:dyDescent="0.3">
      <c r="A1" s="9"/>
      <c r="B1" s="9"/>
      <c r="C1" s="9"/>
      <c r="D1" s="9"/>
      <c r="E1" s="9"/>
    </row>
    <row r="2" spans="1:5" ht="16.5" thickBot="1" x14ac:dyDescent="0.3">
      <c r="A2" s="147" t="s">
        <v>70</v>
      </c>
      <c r="B2" s="148"/>
      <c r="C2" s="148"/>
      <c r="D2" s="148"/>
      <c r="E2" s="148"/>
    </row>
    <row r="3" spans="1:5" ht="16.5" thickBot="1" x14ac:dyDescent="0.3">
      <c r="A3" s="147" t="s">
        <v>0</v>
      </c>
      <c r="B3" s="147" t="s">
        <v>158</v>
      </c>
      <c r="C3" s="147"/>
      <c r="D3" s="147"/>
      <c r="E3" s="147"/>
    </row>
    <row r="4" spans="1:5" ht="16.5" thickBot="1" x14ac:dyDescent="0.3">
      <c r="A4" s="147"/>
      <c r="B4" s="10" t="s">
        <v>1</v>
      </c>
      <c r="C4" s="10" t="s">
        <v>2</v>
      </c>
      <c r="D4" s="10" t="s">
        <v>3</v>
      </c>
      <c r="E4" s="10" t="s">
        <v>4</v>
      </c>
    </row>
    <row r="5" spans="1:5" ht="15.75" x14ac:dyDescent="0.25">
      <c r="A5" s="14" t="s">
        <v>79</v>
      </c>
      <c r="B5" s="29">
        <v>0.877</v>
      </c>
      <c r="C5" s="29">
        <v>0.92300000000000004</v>
      </c>
      <c r="D5" s="30">
        <f t="shared" ref="D5:D54" si="0">AVERAGE(B5:C5)</f>
        <v>0.9</v>
      </c>
      <c r="E5" s="30">
        <f t="shared" ref="E5:E54" si="1">STDEV(B5:C5)</f>
        <v>3.2526911934581217E-2</v>
      </c>
    </row>
    <row r="6" spans="1:5" ht="15.75" x14ac:dyDescent="0.25">
      <c r="A6" s="12" t="s">
        <v>80</v>
      </c>
      <c r="B6" s="21">
        <v>0.76200000000000001</v>
      </c>
      <c r="C6" s="21">
        <v>0.73899999999999999</v>
      </c>
      <c r="D6" s="22">
        <f t="shared" si="0"/>
        <v>0.75049999999999994</v>
      </c>
      <c r="E6" s="22">
        <f t="shared" si="1"/>
        <v>1.6263455967290608E-2</v>
      </c>
    </row>
    <row r="7" spans="1:5" ht="15.75" x14ac:dyDescent="0.25">
      <c r="A7" s="12" t="s">
        <v>81</v>
      </c>
      <c r="B7" s="21">
        <v>0.55100000000000005</v>
      </c>
      <c r="C7" s="21">
        <v>0.65800000000000003</v>
      </c>
      <c r="D7" s="22">
        <f t="shared" si="0"/>
        <v>0.60450000000000004</v>
      </c>
      <c r="E7" s="22">
        <f t="shared" si="1"/>
        <v>7.5660425586960581E-2</v>
      </c>
    </row>
    <row r="8" spans="1:5" ht="15.75" x14ac:dyDescent="0.25">
      <c r="A8" s="12" t="s">
        <v>82</v>
      </c>
      <c r="B8" s="21">
        <v>13.1</v>
      </c>
      <c r="C8" s="21">
        <v>13.4</v>
      </c>
      <c r="D8" s="22">
        <f t="shared" si="0"/>
        <v>13.25</v>
      </c>
      <c r="E8" s="22">
        <f t="shared" si="1"/>
        <v>0.21213203435596475</v>
      </c>
    </row>
    <row r="9" spans="1:5" ht="15.75" x14ac:dyDescent="0.25">
      <c r="A9" s="12" t="s">
        <v>83</v>
      </c>
      <c r="B9" s="21">
        <v>6.95</v>
      </c>
      <c r="C9" s="21">
        <v>6.98</v>
      </c>
      <c r="D9" s="22">
        <f t="shared" si="0"/>
        <v>6.9649999999999999</v>
      </c>
      <c r="E9" s="22">
        <f t="shared" si="1"/>
        <v>2.12132034355966E-2</v>
      </c>
    </row>
    <row r="10" spans="1:5" ht="15.75" x14ac:dyDescent="0.25">
      <c r="A10" s="12" t="s">
        <v>84</v>
      </c>
      <c r="B10" s="21">
        <v>11.3</v>
      </c>
      <c r="C10" s="21">
        <v>11.2</v>
      </c>
      <c r="D10" s="22">
        <f t="shared" si="0"/>
        <v>11.25</v>
      </c>
      <c r="E10" s="22">
        <f t="shared" si="1"/>
        <v>7.0710678118655765E-2</v>
      </c>
    </row>
    <row r="11" spans="1:5" ht="15.75" x14ac:dyDescent="0.25">
      <c r="A11" s="12" t="s">
        <v>85</v>
      </c>
      <c r="B11" s="20">
        <v>6.1</v>
      </c>
      <c r="C11" s="21">
        <v>6.21</v>
      </c>
      <c r="D11" s="22">
        <f t="shared" si="0"/>
        <v>6.1549999999999994</v>
      </c>
      <c r="E11" s="22">
        <f t="shared" si="1"/>
        <v>7.7781745930520452E-2</v>
      </c>
    </row>
    <row r="12" spans="1:5" ht="15.75" x14ac:dyDescent="0.25">
      <c r="A12" s="12" t="s">
        <v>86</v>
      </c>
      <c r="B12" s="21">
        <v>6.62</v>
      </c>
      <c r="C12" s="21">
        <v>6.83</v>
      </c>
      <c r="D12" s="22">
        <f t="shared" si="0"/>
        <v>6.7249999999999996</v>
      </c>
      <c r="E12" s="22">
        <f t="shared" si="1"/>
        <v>0.14849242404917495</v>
      </c>
    </row>
    <row r="13" spans="1:5" ht="15.75" x14ac:dyDescent="0.25">
      <c r="A13" s="12" t="s">
        <v>87</v>
      </c>
      <c r="B13" s="21">
        <v>0.441</v>
      </c>
      <c r="C13" s="21">
        <v>0.46899999999999997</v>
      </c>
      <c r="D13" s="22">
        <f t="shared" si="0"/>
        <v>0.45499999999999996</v>
      </c>
      <c r="E13" s="22">
        <f t="shared" si="1"/>
        <v>1.9798989873223309E-2</v>
      </c>
    </row>
    <row r="14" spans="1:5" ht="15.75" x14ac:dyDescent="0.25">
      <c r="A14" s="12" t="s">
        <v>88</v>
      </c>
      <c r="B14" s="20">
        <v>9.5</v>
      </c>
      <c r="C14" s="21">
        <v>9.39</v>
      </c>
      <c r="D14" s="22">
        <f t="shared" si="0"/>
        <v>9.4450000000000003</v>
      </c>
      <c r="E14" s="22">
        <f t="shared" si="1"/>
        <v>7.7781745930519827E-2</v>
      </c>
    </row>
    <row r="15" spans="1:5" ht="15.75" x14ac:dyDescent="0.25">
      <c r="A15" s="12" t="s">
        <v>89</v>
      </c>
      <c r="B15" s="21">
        <v>7.37</v>
      </c>
      <c r="C15" s="21">
        <v>7.34</v>
      </c>
      <c r="D15" s="22">
        <f t="shared" si="0"/>
        <v>7.3550000000000004</v>
      </c>
      <c r="E15" s="22">
        <f t="shared" si="1"/>
        <v>2.12132034355966E-2</v>
      </c>
    </row>
    <row r="16" spans="1:5" ht="15.75" x14ac:dyDescent="0.25">
      <c r="A16" s="12" t="s">
        <v>90</v>
      </c>
      <c r="B16" s="21">
        <v>6.92</v>
      </c>
      <c r="C16" s="20">
        <v>6.9</v>
      </c>
      <c r="D16" s="22">
        <f t="shared" si="0"/>
        <v>6.91</v>
      </c>
      <c r="E16" s="22">
        <f t="shared" si="1"/>
        <v>1.4142135623730649E-2</v>
      </c>
    </row>
    <row r="17" spans="1:5" ht="15.75" x14ac:dyDescent="0.25">
      <c r="A17" s="12" t="s">
        <v>91</v>
      </c>
      <c r="B17" s="21">
        <v>6.98</v>
      </c>
      <c r="C17" s="21">
        <v>6.96</v>
      </c>
      <c r="D17" s="22">
        <f t="shared" si="0"/>
        <v>6.9700000000000006</v>
      </c>
      <c r="E17" s="22">
        <f t="shared" si="1"/>
        <v>1.4142135623731277E-2</v>
      </c>
    </row>
    <row r="18" spans="1:5" ht="15.75" x14ac:dyDescent="0.25">
      <c r="A18" s="12" t="s">
        <v>92</v>
      </c>
      <c r="B18" s="21">
        <v>3.01</v>
      </c>
      <c r="C18" s="20">
        <v>3</v>
      </c>
      <c r="D18" s="22">
        <f t="shared" si="0"/>
        <v>3.0049999999999999</v>
      </c>
      <c r="E18" s="22">
        <f t="shared" si="1"/>
        <v>7.0710678118653244E-3</v>
      </c>
    </row>
    <row r="19" spans="1:5" ht="15.75" x14ac:dyDescent="0.25">
      <c r="A19" s="12" t="s">
        <v>93</v>
      </c>
      <c r="B19" s="21">
        <v>6.47</v>
      </c>
      <c r="C19" s="21">
        <v>6.35</v>
      </c>
      <c r="D19" s="22">
        <f t="shared" si="0"/>
        <v>6.41</v>
      </c>
      <c r="E19" s="22">
        <f t="shared" si="1"/>
        <v>8.4852813742385777E-2</v>
      </c>
    </row>
    <row r="20" spans="1:5" ht="15.75" x14ac:dyDescent="0.25">
      <c r="A20" s="12" t="s">
        <v>94</v>
      </c>
      <c r="B20" s="21">
        <v>3.91</v>
      </c>
      <c r="C20" s="20">
        <v>4</v>
      </c>
      <c r="D20" s="22">
        <f t="shared" si="0"/>
        <v>3.9550000000000001</v>
      </c>
      <c r="E20" s="22">
        <f t="shared" si="1"/>
        <v>6.3639610306789177E-2</v>
      </c>
    </row>
    <row r="21" spans="1:5" ht="15.75" x14ac:dyDescent="0.25">
      <c r="A21" s="12" t="s">
        <v>95</v>
      </c>
      <c r="B21" s="21">
        <v>1.57</v>
      </c>
      <c r="C21" s="21">
        <v>1.37</v>
      </c>
      <c r="D21" s="22">
        <f t="shared" si="0"/>
        <v>1.4700000000000002</v>
      </c>
      <c r="E21" s="22">
        <f t="shared" si="1"/>
        <v>0.14142135623730948</v>
      </c>
    </row>
    <row r="22" spans="1:5" ht="15.75" x14ac:dyDescent="0.25">
      <c r="A22" s="12" t="s">
        <v>96</v>
      </c>
      <c r="B22" s="21">
        <v>1.44</v>
      </c>
      <c r="C22" s="21">
        <v>1.41</v>
      </c>
      <c r="D22" s="22">
        <f t="shared" si="0"/>
        <v>1.4249999999999998</v>
      </c>
      <c r="E22" s="22">
        <f t="shared" si="1"/>
        <v>2.1213203435596444E-2</v>
      </c>
    </row>
    <row r="23" spans="1:5" ht="15.75" x14ac:dyDescent="0.25">
      <c r="A23" s="12" t="s">
        <v>97</v>
      </c>
      <c r="B23" s="21">
        <v>8.5399999999999991</v>
      </c>
      <c r="C23" s="20">
        <v>8.4</v>
      </c>
      <c r="D23" s="22">
        <f t="shared" si="0"/>
        <v>8.4699999999999989</v>
      </c>
      <c r="E23" s="22">
        <f t="shared" si="1"/>
        <v>9.8994949366115789E-2</v>
      </c>
    </row>
    <row r="24" spans="1:5" ht="15.75" x14ac:dyDescent="0.25">
      <c r="A24" s="12" t="s">
        <v>98</v>
      </c>
      <c r="B24" s="21">
        <v>4.21</v>
      </c>
      <c r="C24" s="21">
        <v>4.07</v>
      </c>
      <c r="D24" s="22">
        <f t="shared" si="0"/>
        <v>4.1400000000000006</v>
      </c>
      <c r="E24" s="22">
        <f t="shared" si="1"/>
        <v>9.8994949366116428E-2</v>
      </c>
    </row>
    <row r="25" spans="1:5" ht="15.75" x14ac:dyDescent="0.25">
      <c r="A25" s="12" t="s">
        <v>99</v>
      </c>
      <c r="B25" s="21">
        <v>4.46</v>
      </c>
      <c r="C25" s="21">
        <v>4.4400000000000004</v>
      </c>
      <c r="D25" s="22">
        <f t="shared" si="0"/>
        <v>4.45</v>
      </c>
      <c r="E25" s="22">
        <f t="shared" si="1"/>
        <v>1.4142135623730649E-2</v>
      </c>
    </row>
    <row r="26" spans="1:5" ht="15.75" x14ac:dyDescent="0.25">
      <c r="A26" s="12" t="s">
        <v>100</v>
      </c>
      <c r="B26" s="21">
        <v>0.68700000000000006</v>
      </c>
      <c r="C26" s="21">
        <v>0.71899999999999997</v>
      </c>
      <c r="D26" s="22">
        <f t="shared" si="0"/>
        <v>0.70300000000000007</v>
      </c>
      <c r="E26" s="22">
        <f t="shared" si="1"/>
        <v>2.2627416997969461E-2</v>
      </c>
    </row>
    <row r="27" spans="1:5" ht="15.75" x14ac:dyDescent="0.25">
      <c r="A27" s="12" t="s">
        <v>101</v>
      </c>
      <c r="B27" s="21">
        <v>0.48499999999999999</v>
      </c>
      <c r="C27" s="21">
        <v>0.498</v>
      </c>
      <c r="D27" s="22">
        <f t="shared" si="0"/>
        <v>0.49149999999999999</v>
      </c>
      <c r="E27" s="22">
        <f t="shared" si="1"/>
        <v>9.1923881554251269E-3</v>
      </c>
    </row>
    <row r="28" spans="1:5" ht="15.75" x14ac:dyDescent="0.25">
      <c r="A28" s="12" t="s">
        <v>102</v>
      </c>
      <c r="B28" s="21">
        <v>1.38</v>
      </c>
      <c r="C28" s="21">
        <v>1.26</v>
      </c>
      <c r="D28" s="22">
        <f t="shared" si="0"/>
        <v>1.3199999999999998</v>
      </c>
      <c r="E28" s="22">
        <f t="shared" si="1"/>
        <v>8.4852813742385624E-2</v>
      </c>
    </row>
    <row r="29" spans="1:5" ht="15.75" x14ac:dyDescent="0.25">
      <c r="A29" s="12" t="s">
        <v>103</v>
      </c>
      <c r="B29" s="21">
        <v>2.89</v>
      </c>
      <c r="C29" s="21">
        <v>2.88</v>
      </c>
      <c r="D29" s="22">
        <f t="shared" si="0"/>
        <v>2.8849999999999998</v>
      </c>
      <c r="E29" s="22">
        <f t="shared" si="1"/>
        <v>7.0710678118656384E-3</v>
      </c>
    </row>
    <row r="30" spans="1:5" ht="15.75" x14ac:dyDescent="0.25">
      <c r="A30" s="12" t="s">
        <v>104</v>
      </c>
      <c r="B30" s="21">
        <v>1.73</v>
      </c>
      <c r="C30" s="21">
        <v>1.71</v>
      </c>
      <c r="D30" s="22">
        <f t="shared" si="0"/>
        <v>1.72</v>
      </c>
      <c r="E30" s="22">
        <f t="shared" si="1"/>
        <v>1.4142135623730963E-2</v>
      </c>
    </row>
    <row r="31" spans="1:5" ht="15.75" x14ac:dyDescent="0.25">
      <c r="A31" s="12" t="s">
        <v>105</v>
      </c>
      <c r="B31" s="21">
        <v>7.84</v>
      </c>
      <c r="C31" s="21">
        <v>7.36</v>
      </c>
      <c r="D31" s="22">
        <f t="shared" si="0"/>
        <v>7.6</v>
      </c>
      <c r="E31" s="22">
        <f t="shared" si="1"/>
        <v>0.3394112549695425</v>
      </c>
    </row>
    <row r="32" spans="1:5" ht="15.75" x14ac:dyDescent="0.25">
      <c r="A32" s="12" t="s">
        <v>106</v>
      </c>
      <c r="B32" s="21">
        <v>2.76</v>
      </c>
      <c r="C32" s="21">
        <v>2.58</v>
      </c>
      <c r="D32" s="22">
        <f t="shared" si="0"/>
        <v>2.67</v>
      </c>
      <c r="E32" s="22">
        <f t="shared" si="1"/>
        <v>0.12727922061357835</v>
      </c>
    </row>
    <row r="33" spans="1:5" ht="15.75" x14ac:dyDescent="0.25">
      <c r="A33" s="12" t="s">
        <v>107</v>
      </c>
      <c r="B33" s="21">
        <v>3.15</v>
      </c>
      <c r="C33" s="21">
        <v>3.09</v>
      </c>
      <c r="D33" s="22">
        <f t="shared" si="0"/>
        <v>3.12</v>
      </c>
      <c r="E33" s="22">
        <f t="shared" si="1"/>
        <v>4.2426406871192889E-2</v>
      </c>
    </row>
    <row r="34" spans="1:5" ht="15.75" x14ac:dyDescent="0.25">
      <c r="A34" s="12" t="s">
        <v>108</v>
      </c>
      <c r="B34" s="21">
        <v>7.02</v>
      </c>
      <c r="C34" s="20">
        <v>6.6</v>
      </c>
      <c r="D34" s="22">
        <f t="shared" si="0"/>
        <v>6.81</v>
      </c>
      <c r="E34" s="22">
        <f t="shared" si="1"/>
        <v>0.29698484809834991</v>
      </c>
    </row>
    <row r="35" spans="1:5" ht="15.75" x14ac:dyDescent="0.25">
      <c r="A35" s="12" t="s">
        <v>109</v>
      </c>
      <c r="B35" s="21">
        <v>1.07</v>
      </c>
      <c r="C35" s="21">
        <v>0.98799999999999999</v>
      </c>
      <c r="D35" s="22">
        <f t="shared" si="0"/>
        <v>1.0289999999999999</v>
      </c>
      <c r="E35" s="22">
        <f t="shared" si="1"/>
        <v>5.7982756057296948E-2</v>
      </c>
    </row>
    <row r="36" spans="1:5" ht="15.75" x14ac:dyDescent="0.25">
      <c r="A36" s="12" t="s">
        <v>110</v>
      </c>
      <c r="B36" s="21">
        <v>0.79500000000000004</v>
      </c>
      <c r="C36" s="21">
        <v>0.80600000000000005</v>
      </c>
      <c r="D36" s="22">
        <f t="shared" si="0"/>
        <v>0.80049999999999999</v>
      </c>
      <c r="E36" s="22">
        <f t="shared" si="1"/>
        <v>7.7781745930520299E-3</v>
      </c>
    </row>
    <row r="37" spans="1:5" ht="15.75" x14ac:dyDescent="0.25">
      <c r="A37" s="12" t="s">
        <v>111</v>
      </c>
      <c r="B37" s="21">
        <v>3.27</v>
      </c>
      <c r="C37" s="21">
        <v>3.32</v>
      </c>
      <c r="D37" s="22">
        <f t="shared" si="0"/>
        <v>3.2949999999999999</v>
      </c>
      <c r="E37" s="22">
        <f t="shared" si="1"/>
        <v>3.5355339059327251E-2</v>
      </c>
    </row>
    <row r="38" spans="1:5" ht="15.75" x14ac:dyDescent="0.25">
      <c r="A38" s="12" t="s">
        <v>112</v>
      </c>
      <c r="B38" s="21">
        <v>0.60199999999999998</v>
      </c>
      <c r="C38" s="21">
        <v>0.61</v>
      </c>
      <c r="D38" s="22">
        <f t="shared" si="0"/>
        <v>0.60599999999999998</v>
      </c>
      <c r="E38" s="22">
        <f t="shared" si="1"/>
        <v>5.6568542494923853E-3</v>
      </c>
    </row>
    <row r="39" spans="1:5" ht="15.75" x14ac:dyDescent="0.25">
      <c r="A39" s="12" t="s">
        <v>113</v>
      </c>
      <c r="B39" s="20">
        <v>4</v>
      </c>
      <c r="C39" s="20">
        <v>3.9</v>
      </c>
      <c r="D39" s="22">
        <f t="shared" si="0"/>
        <v>3.95</v>
      </c>
      <c r="E39" s="22">
        <f t="shared" si="1"/>
        <v>7.0710678118654821E-2</v>
      </c>
    </row>
    <row r="40" spans="1:5" ht="15.75" x14ac:dyDescent="0.25">
      <c r="A40" s="12" t="s">
        <v>114</v>
      </c>
      <c r="B40" s="20">
        <v>6</v>
      </c>
      <c r="C40" s="21">
        <v>6.09</v>
      </c>
      <c r="D40" s="22">
        <f t="shared" si="0"/>
        <v>6.0449999999999999</v>
      </c>
      <c r="E40" s="22">
        <f t="shared" si="1"/>
        <v>6.3639610306789177E-2</v>
      </c>
    </row>
    <row r="41" spans="1:5" ht="15.75" x14ac:dyDescent="0.25">
      <c r="A41" s="12" t="s">
        <v>115</v>
      </c>
      <c r="B41" s="21">
        <v>13.8</v>
      </c>
      <c r="C41" s="21">
        <v>14.6</v>
      </c>
      <c r="D41" s="22">
        <f t="shared" si="0"/>
        <v>14.2</v>
      </c>
      <c r="E41" s="22">
        <f t="shared" si="1"/>
        <v>0.56568542494923724</v>
      </c>
    </row>
    <row r="42" spans="1:5" ht="15.75" x14ac:dyDescent="0.25">
      <c r="A42" s="12" t="s">
        <v>116</v>
      </c>
      <c r="B42" s="21">
        <v>12.2</v>
      </c>
      <c r="C42" s="21">
        <v>11.9</v>
      </c>
      <c r="D42" s="22">
        <f t="shared" si="0"/>
        <v>12.05</v>
      </c>
      <c r="E42" s="22">
        <f t="shared" si="1"/>
        <v>0.21213203435596351</v>
      </c>
    </row>
    <row r="43" spans="1:5" ht="15.75" x14ac:dyDescent="0.25">
      <c r="A43" s="12" t="s">
        <v>117</v>
      </c>
      <c r="B43" s="21">
        <v>0.73399999999999999</v>
      </c>
      <c r="C43" s="21">
        <v>0.72499999999999998</v>
      </c>
      <c r="D43" s="22">
        <f t="shared" si="0"/>
        <v>0.72950000000000004</v>
      </c>
      <c r="E43" s="22">
        <f t="shared" si="1"/>
        <v>6.3639610306789338E-3</v>
      </c>
    </row>
    <row r="44" spans="1:5" ht="15.75" x14ac:dyDescent="0.25">
      <c r="A44" s="12" t="s">
        <v>118</v>
      </c>
      <c r="B44" s="21">
        <v>2.81</v>
      </c>
      <c r="C44" s="21">
        <v>2.83</v>
      </c>
      <c r="D44" s="22">
        <f t="shared" si="0"/>
        <v>2.8200000000000003</v>
      </c>
      <c r="E44" s="22">
        <f t="shared" si="1"/>
        <v>1.4142135623730963E-2</v>
      </c>
    </row>
    <row r="45" spans="1:5" ht="15.75" x14ac:dyDescent="0.25">
      <c r="A45" s="12" t="s">
        <v>119</v>
      </c>
      <c r="B45" s="21">
        <v>5.38</v>
      </c>
      <c r="C45" s="21">
        <v>5.51</v>
      </c>
      <c r="D45" s="22">
        <f t="shared" si="0"/>
        <v>5.4450000000000003</v>
      </c>
      <c r="E45" s="22">
        <f t="shared" si="1"/>
        <v>9.1923881554251102E-2</v>
      </c>
    </row>
    <row r="46" spans="1:5" ht="15.75" x14ac:dyDescent="0.25">
      <c r="A46" s="12" t="s">
        <v>120</v>
      </c>
      <c r="B46" s="21">
        <v>1.77</v>
      </c>
      <c r="C46" s="21">
        <v>1.66</v>
      </c>
      <c r="D46" s="22">
        <f t="shared" si="0"/>
        <v>1.7149999999999999</v>
      </c>
      <c r="E46" s="22">
        <f t="shared" si="1"/>
        <v>7.7781745930520299E-2</v>
      </c>
    </row>
    <row r="47" spans="1:5" ht="15.75" x14ac:dyDescent="0.25">
      <c r="A47" s="12" t="s">
        <v>121</v>
      </c>
      <c r="B47" s="21">
        <v>2.73</v>
      </c>
      <c r="C47" s="20">
        <v>2.5</v>
      </c>
      <c r="D47" s="22">
        <f t="shared" si="0"/>
        <v>2.6150000000000002</v>
      </c>
      <c r="E47" s="22">
        <f t="shared" si="1"/>
        <v>0.16263455967290591</v>
      </c>
    </row>
    <row r="48" spans="1:5" ht="15.75" x14ac:dyDescent="0.25">
      <c r="A48" s="12" t="s">
        <v>122</v>
      </c>
      <c r="B48" s="21">
        <v>9.35</v>
      </c>
      <c r="C48" s="20">
        <v>9.1999999999999993</v>
      </c>
      <c r="D48" s="22">
        <f t="shared" si="0"/>
        <v>9.2749999999999986</v>
      </c>
      <c r="E48" s="22">
        <f t="shared" si="1"/>
        <v>0.10606601717798238</v>
      </c>
    </row>
    <row r="49" spans="1:5" ht="15.75" x14ac:dyDescent="0.25">
      <c r="A49" s="12" t="s">
        <v>123</v>
      </c>
      <c r="B49" s="21">
        <v>3.44</v>
      </c>
      <c r="C49" s="21">
        <v>3.43</v>
      </c>
      <c r="D49" s="22">
        <f t="shared" si="0"/>
        <v>3.4350000000000001</v>
      </c>
      <c r="E49" s="22">
        <f t="shared" si="1"/>
        <v>7.0710678118653244E-3</v>
      </c>
    </row>
    <row r="50" spans="1:5" ht="15.75" x14ac:dyDescent="0.25">
      <c r="A50" s="12" t="s">
        <v>124</v>
      </c>
      <c r="B50" s="20">
        <v>5</v>
      </c>
      <c r="C50" s="21">
        <v>4.8899999999999997</v>
      </c>
      <c r="D50" s="22">
        <f t="shared" si="0"/>
        <v>4.9450000000000003</v>
      </c>
      <c r="E50" s="22">
        <f t="shared" si="1"/>
        <v>7.7781745930520452E-2</v>
      </c>
    </row>
    <row r="51" spans="1:5" ht="15.75" x14ac:dyDescent="0.25">
      <c r="A51" s="12" t="s">
        <v>126</v>
      </c>
      <c r="B51" s="21">
        <v>15.2</v>
      </c>
      <c r="C51" s="21">
        <v>14.4</v>
      </c>
      <c r="D51" s="22">
        <f t="shared" si="0"/>
        <v>14.8</v>
      </c>
      <c r="E51" s="22">
        <f t="shared" si="1"/>
        <v>0.56568542494923724</v>
      </c>
    </row>
    <row r="52" spans="1:5" ht="15.75" x14ac:dyDescent="0.25">
      <c r="A52" s="12" t="s">
        <v>125</v>
      </c>
      <c r="B52" s="21">
        <v>1.95</v>
      </c>
      <c r="C52" s="21">
        <v>1.88</v>
      </c>
      <c r="D52" s="22">
        <f t="shared" si="0"/>
        <v>1.915</v>
      </c>
      <c r="E52" s="22">
        <f t="shared" si="1"/>
        <v>4.9497474683058366E-2</v>
      </c>
    </row>
    <row r="53" spans="1:5" ht="15.75" x14ac:dyDescent="0.25">
      <c r="A53" s="12" t="s">
        <v>127</v>
      </c>
      <c r="B53" s="21">
        <v>9.14</v>
      </c>
      <c r="C53" s="21">
        <v>8.8800000000000008</v>
      </c>
      <c r="D53" s="22">
        <f t="shared" si="0"/>
        <v>9.0100000000000016</v>
      </c>
      <c r="E53" s="22">
        <f t="shared" si="1"/>
        <v>0.1838477631085022</v>
      </c>
    </row>
    <row r="54" spans="1:5" ht="15.75" x14ac:dyDescent="0.25">
      <c r="A54" s="12" t="s">
        <v>128</v>
      </c>
      <c r="B54" s="21">
        <v>6.51</v>
      </c>
      <c r="C54" s="21">
        <v>6.08</v>
      </c>
      <c r="D54" s="22">
        <f t="shared" si="0"/>
        <v>6.2949999999999999</v>
      </c>
      <c r="E54" s="22">
        <f t="shared" si="1"/>
        <v>0.30405591591021525</v>
      </c>
    </row>
    <row r="55" spans="1:5" ht="15.75" x14ac:dyDescent="0.25">
      <c r="A55" s="12"/>
      <c r="B55" s="12"/>
      <c r="C55" s="12"/>
      <c r="D55" s="18"/>
      <c r="E55" s="18"/>
    </row>
    <row r="56" spans="1:5" ht="15.75" x14ac:dyDescent="0.25">
      <c r="A56" s="12" t="s">
        <v>129</v>
      </c>
      <c r="B56" s="12">
        <v>1.38</v>
      </c>
      <c r="C56" s="12">
        <v>1.41</v>
      </c>
      <c r="D56" s="18">
        <f>AVERAGE(B56:C56)</f>
        <v>1.395</v>
      </c>
      <c r="E56" s="18">
        <f>STDEV(B56:C56)</f>
        <v>2.1213203435596444E-2</v>
      </c>
    </row>
    <row r="57" spans="1:5" ht="15.75" x14ac:dyDescent="0.25">
      <c r="A57" s="12" t="s">
        <v>130</v>
      </c>
      <c r="B57" s="12">
        <v>1.45</v>
      </c>
      <c r="C57" s="12">
        <v>1.38</v>
      </c>
      <c r="D57" s="18">
        <f>AVERAGE(B57:C57)</f>
        <v>1.415</v>
      </c>
      <c r="E57" s="18">
        <f>STDEV(B57:C57)</f>
        <v>4.9497474683058366E-2</v>
      </c>
    </row>
    <row r="58" spans="1:5" ht="15.75" x14ac:dyDescent="0.25">
      <c r="A58" s="12" t="s">
        <v>131</v>
      </c>
      <c r="B58" s="12">
        <v>1.55</v>
      </c>
      <c r="C58" s="12">
        <v>1.33</v>
      </c>
      <c r="D58" s="18">
        <f>AVERAGE(B58:C58)</f>
        <v>1.44</v>
      </c>
      <c r="E58" s="18">
        <f>STDEV(B58:C58)</f>
        <v>0.15556349186104043</v>
      </c>
    </row>
    <row r="59" spans="1:5" ht="15.75" x14ac:dyDescent="0.25">
      <c r="A59" s="11" t="s">
        <v>58</v>
      </c>
      <c r="B59" s="12"/>
      <c r="C59" s="12"/>
      <c r="D59" s="31">
        <f>AVERAGE(D56:D58)</f>
        <v>1.4166666666666667</v>
      </c>
      <c r="E59" s="31">
        <f>STDEV(D56:D58)</f>
        <v>2.2546248764114433E-2</v>
      </c>
    </row>
    <row r="60" spans="1:5" ht="15.75" x14ac:dyDescent="0.25">
      <c r="A60" s="12"/>
      <c r="B60" s="12"/>
      <c r="C60" s="12"/>
      <c r="D60" s="18"/>
      <c r="E60" s="18"/>
    </row>
    <row r="61" spans="1:5" ht="15.75" x14ac:dyDescent="0.25">
      <c r="A61" s="12" t="s">
        <v>132</v>
      </c>
      <c r="B61" s="12">
        <v>1.78</v>
      </c>
      <c r="C61" s="12">
        <v>1.68</v>
      </c>
      <c r="D61" s="18">
        <f>AVERAGE(B61:C61)</f>
        <v>1.73</v>
      </c>
      <c r="E61" s="18">
        <f>STDEV(B61:C61)</f>
        <v>7.0710678118654821E-2</v>
      </c>
    </row>
    <row r="62" spans="1:5" ht="15.75" x14ac:dyDescent="0.25">
      <c r="A62" s="12" t="s">
        <v>133</v>
      </c>
      <c r="B62" s="12">
        <v>1.73</v>
      </c>
      <c r="C62" s="12">
        <v>1.62</v>
      </c>
      <c r="D62" s="18">
        <f>AVERAGE(B62:C62)</f>
        <v>1.675</v>
      </c>
      <c r="E62" s="18">
        <f>STDEV(B62:C62)</f>
        <v>7.7781745930520133E-2</v>
      </c>
    </row>
    <row r="63" spans="1:5" ht="15.75" x14ac:dyDescent="0.25">
      <c r="A63" s="12" t="s">
        <v>134</v>
      </c>
      <c r="B63" s="12">
        <v>1.74</v>
      </c>
      <c r="C63" s="12">
        <v>1.67</v>
      </c>
      <c r="D63" s="18">
        <f>AVERAGE(B63:C63)</f>
        <v>1.7050000000000001</v>
      </c>
      <c r="E63" s="18">
        <f>STDEV(B63:C63)</f>
        <v>4.9497474683058366E-2</v>
      </c>
    </row>
    <row r="64" spans="1:5" ht="15.75" x14ac:dyDescent="0.25">
      <c r="A64" s="11" t="s">
        <v>58</v>
      </c>
      <c r="B64" s="12"/>
      <c r="C64" s="12"/>
      <c r="D64" s="31">
        <f>AVERAGE(D61:D63)</f>
        <v>1.7033333333333334</v>
      </c>
      <c r="E64" s="31">
        <f>STDEV(D61:D63)</f>
        <v>2.7537852736430481E-2</v>
      </c>
    </row>
    <row r="65" spans="1:5" ht="15.75" x14ac:dyDescent="0.25">
      <c r="A65" s="12"/>
      <c r="B65" s="12"/>
      <c r="C65" s="12"/>
      <c r="D65" s="18"/>
      <c r="E65" s="18"/>
    </row>
    <row r="66" spans="1:5" ht="15.75" x14ac:dyDescent="0.25">
      <c r="A66" s="12" t="s">
        <v>135</v>
      </c>
      <c r="B66" s="12">
        <v>7.31</v>
      </c>
      <c r="C66" s="12">
        <v>7.23</v>
      </c>
      <c r="D66" s="18">
        <f>AVERAGE(B66:C66)</f>
        <v>7.27</v>
      </c>
      <c r="E66" s="18">
        <f>STDEV(B66:C66)</f>
        <v>5.6568542494923227E-2</v>
      </c>
    </row>
    <row r="67" spans="1:5" ht="15.75" x14ac:dyDescent="0.25">
      <c r="A67" s="12" t="s">
        <v>136</v>
      </c>
      <c r="B67" s="12">
        <v>7.01</v>
      </c>
      <c r="C67" s="12">
        <v>6.76</v>
      </c>
      <c r="D67" s="18">
        <f>AVERAGE(B67:C67)</f>
        <v>6.8849999999999998</v>
      </c>
      <c r="E67" s="18">
        <f>STDEV(B67:C67)</f>
        <v>0.17677669529663689</v>
      </c>
    </row>
    <row r="68" spans="1:5" ht="15.75" x14ac:dyDescent="0.25">
      <c r="A68" s="12" t="s">
        <v>137</v>
      </c>
      <c r="B68" s="12">
        <v>7.31</v>
      </c>
      <c r="C68" s="12">
        <v>7.35</v>
      </c>
      <c r="D68" s="18">
        <f>AVERAGE(B68:C68)</f>
        <v>7.33</v>
      </c>
      <c r="E68" s="18">
        <f>STDEV(B68:C68)</f>
        <v>2.8284271247461926E-2</v>
      </c>
    </row>
    <row r="69" spans="1:5" ht="15.75" x14ac:dyDescent="0.25">
      <c r="A69" s="12" t="s">
        <v>138</v>
      </c>
      <c r="B69" s="12">
        <v>7.51</v>
      </c>
      <c r="C69" s="12">
        <v>6.92</v>
      </c>
      <c r="D69" s="18">
        <f>AVERAGE(B69:C69)</f>
        <v>7.2149999999999999</v>
      </c>
      <c r="E69" s="18">
        <f>STDEV(B69:C69)</f>
        <v>0.41719300090006295</v>
      </c>
    </row>
    <row r="70" spans="1:5" ht="15.75" x14ac:dyDescent="0.25">
      <c r="A70" s="11" t="s">
        <v>58</v>
      </c>
      <c r="B70" s="12"/>
      <c r="C70" s="12"/>
      <c r="D70" s="31">
        <f>AVERAGE(D66:D69)</f>
        <v>7.1749999999999998</v>
      </c>
      <c r="E70" s="31">
        <f>STDEV(D66:D69)</f>
        <v>0.19895560643855542</v>
      </c>
    </row>
    <row r="71" spans="1:5" ht="15.75" x14ac:dyDescent="0.25">
      <c r="A71" s="12"/>
      <c r="B71" s="12"/>
      <c r="C71" s="12"/>
      <c r="D71" s="18"/>
      <c r="E71" s="18"/>
    </row>
    <row r="72" spans="1:5" ht="15.75" x14ac:dyDescent="0.25">
      <c r="A72" s="12" t="s">
        <v>139</v>
      </c>
      <c r="B72" s="12">
        <v>3.25</v>
      </c>
      <c r="C72" s="12">
        <v>3.19</v>
      </c>
      <c r="D72" s="22">
        <f>AVERAGE(B72:C72)</f>
        <v>3.2199999999999998</v>
      </c>
      <c r="E72" s="18">
        <f>STDEV(B72:C72)</f>
        <v>4.2426406871192889E-2</v>
      </c>
    </row>
    <row r="73" spans="1:5" ht="15.75" x14ac:dyDescent="0.25">
      <c r="A73" s="12" t="s">
        <v>140</v>
      </c>
      <c r="B73" s="12">
        <v>3.21</v>
      </c>
      <c r="C73" s="12">
        <v>3.22</v>
      </c>
      <c r="D73" s="22">
        <f>AVERAGE(B73:C73)</f>
        <v>3.2149999999999999</v>
      </c>
      <c r="E73" s="18">
        <f>STDEV(B73:C73)</f>
        <v>7.0710678118656384E-3</v>
      </c>
    </row>
    <row r="74" spans="1:5" ht="15.75" x14ac:dyDescent="0.25">
      <c r="A74" s="12" t="s">
        <v>141</v>
      </c>
      <c r="B74" s="12">
        <v>3.26</v>
      </c>
      <c r="C74" s="18">
        <v>3.2</v>
      </c>
      <c r="D74" s="22">
        <f>AVERAGE(B74:C74)</f>
        <v>3.23</v>
      </c>
      <c r="E74" s="18">
        <f>STDEV(B74:C74)</f>
        <v>4.2426406871192576E-2</v>
      </c>
    </row>
    <row r="75" spans="1:5" ht="15.75" x14ac:dyDescent="0.25">
      <c r="A75" s="12" t="s">
        <v>142</v>
      </c>
      <c r="B75" s="12">
        <v>3.32</v>
      </c>
      <c r="C75" s="12">
        <v>3.11</v>
      </c>
      <c r="D75" s="22">
        <f>AVERAGE(B75:C75)</f>
        <v>3.2149999999999999</v>
      </c>
      <c r="E75" s="18">
        <f>STDEV(B75:C75)</f>
        <v>0.14849242404917495</v>
      </c>
    </row>
    <row r="76" spans="1:5" ht="15.75" x14ac:dyDescent="0.25">
      <c r="A76" s="11" t="s">
        <v>58</v>
      </c>
      <c r="B76" s="12"/>
      <c r="C76" s="12"/>
      <c r="D76" s="28">
        <f>AVERAGE(D72:D75)</f>
        <v>3.2199999999999998</v>
      </c>
      <c r="E76" s="31">
        <f>STDEV(D72:D75)</f>
        <v>7.0710678118655335E-3</v>
      </c>
    </row>
  </sheetData>
  <mergeCells count="3">
    <mergeCell ref="B3:E3"/>
    <mergeCell ref="A2:E2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9483-0FCD-4E18-8807-ACB94D5CB3C5}">
  <dimension ref="A1:E66"/>
  <sheetViews>
    <sheetView workbookViewId="0">
      <selection activeCell="AA55" sqref="AA55"/>
    </sheetView>
  </sheetViews>
  <sheetFormatPr defaultRowHeight="15" x14ac:dyDescent="0.25"/>
  <cols>
    <col min="1" max="1" width="18.140625" customWidth="1"/>
    <col min="2" max="2" width="15.7109375" customWidth="1"/>
    <col min="3" max="3" width="18.140625" customWidth="1"/>
    <col min="4" max="4" width="13.5703125" customWidth="1"/>
    <col min="5" max="5" width="12.42578125" customWidth="1"/>
  </cols>
  <sheetData>
    <row r="1" spans="1:5" ht="16.5" thickBot="1" x14ac:dyDescent="0.3">
      <c r="A1" s="25"/>
      <c r="B1" s="25"/>
      <c r="C1" s="25"/>
      <c r="D1" s="25"/>
      <c r="E1" s="25"/>
    </row>
    <row r="2" spans="1:5" ht="16.5" thickBot="1" x14ac:dyDescent="0.3">
      <c r="A2" s="147" t="s">
        <v>143</v>
      </c>
      <c r="B2" s="148"/>
      <c r="C2" s="148"/>
      <c r="D2" s="148"/>
      <c r="E2" s="148"/>
    </row>
    <row r="3" spans="1:5" ht="16.5" thickBot="1" x14ac:dyDescent="0.3">
      <c r="A3" s="147" t="s">
        <v>0</v>
      </c>
      <c r="B3" s="147" t="s">
        <v>158</v>
      </c>
      <c r="C3" s="147"/>
      <c r="D3" s="147"/>
      <c r="E3" s="147"/>
    </row>
    <row r="4" spans="1:5" ht="16.5" thickBot="1" x14ac:dyDescent="0.3">
      <c r="A4" s="147"/>
      <c r="B4" s="10" t="s">
        <v>1</v>
      </c>
      <c r="C4" s="10" t="s">
        <v>2</v>
      </c>
      <c r="D4" s="10" t="s">
        <v>3</v>
      </c>
      <c r="E4" s="10" t="s">
        <v>4</v>
      </c>
    </row>
    <row r="5" spans="1:5" ht="15.75" x14ac:dyDescent="0.25">
      <c r="A5" s="14" t="s">
        <v>79</v>
      </c>
      <c r="B5" s="15">
        <v>1.1299999999999999</v>
      </c>
      <c r="C5" s="15">
        <v>1.55</v>
      </c>
      <c r="D5" s="16">
        <f>AVERAGE(B5:C5)</f>
        <v>1.3399999999999999</v>
      </c>
      <c r="E5" s="16">
        <f>STDEV(B5:C5)</f>
        <v>0.29698484809835157</v>
      </c>
    </row>
    <row r="6" spans="1:5" ht="15.75" x14ac:dyDescent="0.25">
      <c r="A6" s="12" t="s">
        <v>80</v>
      </c>
      <c r="B6" s="17">
        <v>0.96799999999999997</v>
      </c>
      <c r="C6" s="17">
        <v>0.91400000000000003</v>
      </c>
      <c r="D6" s="18">
        <f t="shared" ref="D6:D65" si="0">AVERAGE(B6:C6)</f>
        <v>0.94100000000000006</v>
      </c>
      <c r="E6" s="18">
        <f t="shared" ref="E6:E65" si="1">STDEV(B6:C6)</f>
        <v>3.8183766184073521E-2</v>
      </c>
    </row>
    <row r="7" spans="1:5" ht="15.75" x14ac:dyDescent="0.25">
      <c r="A7" s="12" t="s">
        <v>81</v>
      </c>
      <c r="B7" s="17">
        <v>0.93899999999999995</v>
      </c>
      <c r="C7" s="17">
        <v>0.86399999999999999</v>
      </c>
      <c r="D7" s="18">
        <f t="shared" si="0"/>
        <v>0.90149999999999997</v>
      </c>
      <c r="E7" s="18">
        <f t="shared" si="1"/>
        <v>5.3033008588991036E-2</v>
      </c>
    </row>
    <row r="8" spans="1:5" ht="15.75" x14ac:dyDescent="0.25">
      <c r="A8" s="12" t="s">
        <v>82</v>
      </c>
      <c r="B8" s="19">
        <v>16</v>
      </c>
      <c r="C8" s="19">
        <v>16.100000000000001</v>
      </c>
      <c r="D8" s="18">
        <f t="shared" si="0"/>
        <v>16.05</v>
      </c>
      <c r="E8" s="18">
        <f t="shared" si="1"/>
        <v>7.0710678118655765E-2</v>
      </c>
    </row>
    <row r="9" spans="1:5" ht="15.75" x14ac:dyDescent="0.25">
      <c r="A9" s="12" t="s">
        <v>83</v>
      </c>
      <c r="B9" s="20">
        <v>8.42</v>
      </c>
      <c r="C9" s="20">
        <v>8.43</v>
      </c>
      <c r="D9" s="18">
        <f t="shared" si="0"/>
        <v>8.4250000000000007</v>
      </c>
      <c r="E9" s="18">
        <f t="shared" si="1"/>
        <v>7.0710678118653244E-3</v>
      </c>
    </row>
    <row r="10" spans="1:5" ht="15.75" x14ac:dyDescent="0.25">
      <c r="A10" s="12" t="s">
        <v>84</v>
      </c>
      <c r="B10" s="19">
        <v>12.9</v>
      </c>
      <c r="C10" s="19">
        <v>13.2</v>
      </c>
      <c r="D10" s="18">
        <f t="shared" si="0"/>
        <v>13.05</v>
      </c>
      <c r="E10" s="18">
        <f t="shared" si="1"/>
        <v>0.21213203435596351</v>
      </c>
    </row>
    <row r="11" spans="1:5" ht="15.75" x14ac:dyDescent="0.25">
      <c r="A11" s="12" t="s">
        <v>85</v>
      </c>
      <c r="B11" s="20">
        <v>7.68</v>
      </c>
      <c r="C11" s="20">
        <v>7.74</v>
      </c>
      <c r="D11" s="18">
        <f t="shared" si="0"/>
        <v>7.71</v>
      </c>
      <c r="E11" s="18">
        <f t="shared" si="1"/>
        <v>4.2426406871193201E-2</v>
      </c>
    </row>
    <row r="12" spans="1:5" ht="15.75" x14ac:dyDescent="0.25">
      <c r="A12" s="12" t="s">
        <v>86</v>
      </c>
      <c r="B12" s="20">
        <v>8</v>
      </c>
      <c r="C12" s="20">
        <v>7.53</v>
      </c>
      <c r="D12" s="18">
        <f t="shared" si="0"/>
        <v>7.7650000000000006</v>
      </c>
      <c r="E12" s="18">
        <f t="shared" si="1"/>
        <v>0.33234018715767716</v>
      </c>
    </row>
    <row r="13" spans="1:5" ht="15.75" x14ac:dyDescent="0.25">
      <c r="A13" s="12" t="s">
        <v>87</v>
      </c>
      <c r="B13" s="17">
        <v>0.78100000000000003</v>
      </c>
      <c r="C13" s="17">
        <v>0.52200000000000002</v>
      </c>
      <c r="D13" s="18">
        <f t="shared" si="0"/>
        <v>0.65149999999999997</v>
      </c>
      <c r="E13" s="18">
        <f t="shared" si="1"/>
        <v>0.18314065632731635</v>
      </c>
    </row>
    <row r="14" spans="1:5" ht="15.75" x14ac:dyDescent="0.25">
      <c r="A14" s="12" t="s">
        <v>88</v>
      </c>
      <c r="B14" s="19">
        <v>11.1</v>
      </c>
      <c r="C14" s="19">
        <v>11.3</v>
      </c>
      <c r="D14" s="18">
        <f t="shared" si="0"/>
        <v>11.2</v>
      </c>
      <c r="E14" s="18">
        <f t="shared" si="1"/>
        <v>0.14142135623731025</v>
      </c>
    </row>
    <row r="15" spans="1:5" ht="15.75" x14ac:dyDescent="0.25">
      <c r="A15" s="12" t="s">
        <v>89</v>
      </c>
      <c r="B15" s="20">
        <v>8.61</v>
      </c>
      <c r="C15" s="20">
        <v>8.5399999999999991</v>
      </c>
      <c r="D15" s="18">
        <f t="shared" si="0"/>
        <v>8.5749999999999993</v>
      </c>
      <c r="E15" s="18">
        <f t="shared" si="1"/>
        <v>4.9497474683058526E-2</v>
      </c>
    </row>
    <row r="16" spans="1:5" ht="15.75" x14ac:dyDescent="0.25">
      <c r="A16" s="12" t="s">
        <v>90</v>
      </c>
      <c r="B16" s="20">
        <v>8.19</v>
      </c>
      <c r="C16" s="20">
        <v>8.73</v>
      </c>
      <c r="D16" s="18">
        <f t="shared" si="0"/>
        <v>8.4600000000000009</v>
      </c>
      <c r="E16" s="18">
        <f t="shared" si="1"/>
        <v>0.38183766184073631</v>
      </c>
    </row>
    <row r="17" spans="1:5" ht="15.75" x14ac:dyDescent="0.25">
      <c r="A17" s="12" t="s">
        <v>91</v>
      </c>
      <c r="B17" s="20">
        <v>8.06</v>
      </c>
      <c r="C17" s="20">
        <v>8.1199999999999992</v>
      </c>
      <c r="D17" s="18">
        <f t="shared" si="0"/>
        <v>8.09</v>
      </c>
      <c r="E17" s="18">
        <f t="shared" si="1"/>
        <v>4.2426406871191945E-2</v>
      </c>
    </row>
    <row r="18" spans="1:5" ht="15.75" x14ac:dyDescent="0.25">
      <c r="A18" s="12" t="s">
        <v>92</v>
      </c>
      <c r="B18" s="20">
        <v>3.92</v>
      </c>
      <c r="C18" s="20">
        <v>3.85</v>
      </c>
      <c r="D18" s="18">
        <f t="shared" si="0"/>
        <v>3.8849999999999998</v>
      </c>
      <c r="E18" s="18">
        <f t="shared" si="1"/>
        <v>4.9497474683058214E-2</v>
      </c>
    </row>
    <row r="19" spans="1:5" ht="15.75" x14ac:dyDescent="0.25">
      <c r="A19" s="12" t="s">
        <v>93</v>
      </c>
      <c r="B19" s="20">
        <v>7.43</v>
      </c>
      <c r="C19" s="20">
        <v>7.58</v>
      </c>
      <c r="D19" s="18">
        <f t="shared" si="0"/>
        <v>7.5049999999999999</v>
      </c>
      <c r="E19" s="18">
        <f t="shared" si="1"/>
        <v>0.10606601717798238</v>
      </c>
    </row>
    <row r="20" spans="1:5" ht="15.75" x14ac:dyDescent="0.25">
      <c r="A20" s="12" t="s">
        <v>94</v>
      </c>
      <c r="B20" s="20">
        <v>4.93</v>
      </c>
      <c r="C20" s="20">
        <v>4.88</v>
      </c>
      <c r="D20" s="18">
        <f t="shared" si="0"/>
        <v>4.9049999999999994</v>
      </c>
      <c r="E20" s="18">
        <f t="shared" si="1"/>
        <v>3.5355339059327251E-2</v>
      </c>
    </row>
    <row r="21" spans="1:5" ht="15.75" x14ac:dyDescent="0.25">
      <c r="A21" s="12" t="s">
        <v>95</v>
      </c>
      <c r="B21" s="20">
        <v>1.95</v>
      </c>
      <c r="C21" s="20">
        <v>2</v>
      </c>
      <c r="D21" s="18">
        <f t="shared" si="0"/>
        <v>1.9750000000000001</v>
      </c>
      <c r="E21" s="18">
        <f t="shared" si="1"/>
        <v>3.5355339059327411E-2</v>
      </c>
    </row>
    <row r="22" spans="1:5" ht="15.75" x14ac:dyDescent="0.25">
      <c r="A22" s="12" t="s">
        <v>96</v>
      </c>
      <c r="B22" s="20">
        <v>1.7</v>
      </c>
      <c r="C22" s="20">
        <v>1.73</v>
      </c>
      <c r="D22" s="18">
        <f t="shared" si="0"/>
        <v>1.7149999999999999</v>
      </c>
      <c r="E22" s="18">
        <f t="shared" si="1"/>
        <v>2.1213203435596444E-2</v>
      </c>
    </row>
    <row r="23" spans="1:5" ht="15.75" x14ac:dyDescent="0.25">
      <c r="A23" s="12" t="s">
        <v>97</v>
      </c>
      <c r="B23" s="19">
        <v>10.4</v>
      </c>
      <c r="C23" s="19">
        <v>10.3</v>
      </c>
      <c r="D23" s="18">
        <f t="shared" si="0"/>
        <v>10.350000000000001</v>
      </c>
      <c r="E23" s="18">
        <f t="shared" si="1"/>
        <v>7.0710678118654502E-2</v>
      </c>
    </row>
    <row r="24" spans="1:5" ht="15.75" x14ac:dyDescent="0.25">
      <c r="A24" s="12" t="s">
        <v>98</v>
      </c>
      <c r="B24" s="20">
        <v>5.13</v>
      </c>
      <c r="C24" s="20">
        <v>5.17</v>
      </c>
      <c r="D24" s="18">
        <f t="shared" si="0"/>
        <v>5.15</v>
      </c>
      <c r="E24" s="18">
        <f t="shared" si="1"/>
        <v>2.8284271247461926E-2</v>
      </c>
    </row>
    <row r="25" spans="1:5" ht="15.75" x14ac:dyDescent="0.25">
      <c r="A25" s="12" t="s">
        <v>99</v>
      </c>
      <c r="B25" s="20">
        <v>5.31</v>
      </c>
      <c r="C25" s="20">
        <v>5.58</v>
      </c>
      <c r="D25" s="18">
        <f t="shared" si="0"/>
        <v>5.4450000000000003</v>
      </c>
      <c r="E25" s="18">
        <f t="shared" si="1"/>
        <v>0.19091883092036815</v>
      </c>
    </row>
    <row r="26" spans="1:5" ht="15.75" x14ac:dyDescent="0.25">
      <c r="A26" s="12" t="s">
        <v>100</v>
      </c>
      <c r="B26" s="17">
        <v>0.96599999999999997</v>
      </c>
      <c r="C26" s="17">
        <v>0.94899999999999995</v>
      </c>
      <c r="D26" s="18">
        <f t="shared" si="0"/>
        <v>0.95750000000000002</v>
      </c>
      <c r="E26" s="18">
        <f t="shared" si="1"/>
        <v>1.2020815280171319E-2</v>
      </c>
    </row>
    <row r="27" spans="1:5" ht="15.75" x14ac:dyDescent="0.25">
      <c r="A27" s="12" t="s">
        <v>101</v>
      </c>
      <c r="B27" s="17">
        <v>0.76300000000000001</v>
      </c>
      <c r="C27" s="17">
        <v>0.82899999999999996</v>
      </c>
      <c r="D27" s="18">
        <f t="shared" si="0"/>
        <v>0.79600000000000004</v>
      </c>
      <c r="E27" s="18">
        <f t="shared" si="1"/>
        <v>4.6669047558312103E-2</v>
      </c>
    </row>
    <row r="28" spans="1:5" ht="15.75" x14ac:dyDescent="0.25">
      <c r="A28" s="12" t="s">
        <v>102</v>
      </c>
      <c r="B28" s="20">
        <v>1.75</v>
      </c>
      <c r="C28" s="20">
        <v>1.62</v>
      </c>
      <c r="D28" s="18">
        <f t="shared" si="0"/>
        <v>1.6850000000000001</v>
      </c>
      <c r="E28" s="18">
        <f t="shared" si="1"/>
        <v>9.1923881554251102E-2</v>
      </c>
    </row>
    <row r="29" spans="1:5" ht="15.75" x14ac:dyDescent="0.25">
      <c r="A29" s="12" t="s">
        <v>103</v>
      </c>
      <c r="B29" s="20">
        <v>3.73</v>
      </c>
      <c r="C29" s="20">
        <v>3.84</v>
      </c>
      <c r="D29" s="18">
        <f t="shared" si="0"/>
        <v>3.7850000000000001</v>
      </c>
      <c r="E29" s="18">
        <f t="shared" si="1"/>
        <v>7.7781745930520133E-2</v>
      </c>
    </row>
    <row r="30" spans="1:5" ht="15.75" x14ac:dyDescent="0.25">
      <c r="A30" s="12" t="s">
        <v>104</v>
      </c>
      <c r="B30" s="20">
        <v>1.83</v>
      </c>
      <c r="C30" s="20">
        <v>1.7</v>
      </c>
      <c r="D30" s="18">
        <f t="shared" si="0"/>
        <v>1.7650000000000001</v>
      </c>
      <c r="E30" s="18">
        <f t="shared" si="1"/>
        <v>9.1923881554251255E-2</v>
      </c>
    </row>
    <row r="31" spans="1:5" ht="15.75" x14ac:dyDescent="0.25">
      <c r="A31" s="12" t="s">
        <v>105</v>
      </c>
      <c r="B31" s="20">
        <v>8.9</v>
      </c>
      <c r="C31" s="20">
        <v>9.14</v>
      </c>
      <c r="D31" s="18">
        <f t="shared" si="0"/>
        <v>9.02</v>
      </c>
      <c r="E31" s="18">
        <f t="shared" si="1"/>
        <v>0.16970562748477155</v>
      </c>
    </row>
    <row r="32" spans="1:5" ht="15.75" x14ac:dyDescent="0.25">
      <c r="A32" s="12" t="s">
        <v>106</v>
      </c>
      <c r="B32" s="20">
        <v>3.43</v>
      </c>
      <c r="C32" s="20">
        <v>3.53</v>
      </c>
      <c r="D32" s="18">
        <f t="shared" si="0"/>
        <v>3.48</v>
      </c>
      <c r="E32" s="18">
        <f t="shared" si="1"/>
        <v>7.0710678118654502E-2</v>
      </c>
    </row>
    <row r="33" spans="1:5" ht="15.75" x14ac:dyDescent="0.25">
      <c r="A33" s="12" t="s">
        <v>107</v>
      </c>
      <c r="B33" s="20">
        <v>3.59</v>
      </c>
      <c r="C33" s="20">
        <v>3.89</v>
      </c>
      <c r="D33" s="18">
        <f t="shared" si="0"/>
        <v>3.74</v>
      </c>
      <c r="E33" s="18">
        <f t="shared" si="1"/>
        <v>0.21213203435596445</v>
      </c>
    </row>
    <row r="34" spans="1:5" ht="15.75" x14ac:dyDescent="0.25">
      <c r="A34" s="12" t="s">
        <v>108</v>
      </c>
      <c r="B34" s="20">
        <v>8.2899999999999991</v>
      </c>
      <c r="C34" s="20">
        <v>8.2100000000000009</v>
      </c>
      <c r="D34" s="18">
        <f t="shared" si="0"/>
        <v>8.25</v>
      </c>
      <c r="E34" s="18">
        <f t="shared" si="1"/>
        <v>5.6568542494922595E-2</v>
      </c>
    </row>
    <row r="35" spans="1:5" ht="15.75" x14ac:dyDescent="0.25">
      <c r="A35" s="12" t="s">
        <v>109</v>
      </c>
      <c r="B35" s="20">
        <v>1.47</v>
      </c>
      <c r="C35" s="20">
        <v>1.33</v>
      </c>
      <c r="D35" s="18">
        <f t="shared" si="0"/>
        <v>1.4</v>
      </c>
      <c r="E35" s="18">
        <f t="shared" si="1"/>
        <v>9.899494936611658E-2</v>
      </c>
    </row>
    <row r="36" spans="1:5" ht="15.75" x14ac:dyDescent="0.25">
      <c r="A36" s="12" t="s">
        <v>110</v>
      </c>
      <c r="B36" s="17">
        <v>0.98</v>
      </c>
      <c r="C36" s="17">
        <v>0.94899999999999995</v>
      </c>
      <c r="D36" s="18">
        <f t="shared" si="0"/>
        <v>0.96449999999999991</v>
      </c>
      <c r="E36" s="18">
        <f t="shared" si="1"/>
        <v>2.1920310216782993E-2</v>
      </c>
    </row>
    <row r="37" spans="1:5" ht="15.75" x14ac:dyDescent="0.25">
      <c r="A37" s="12" t="s">
        <v>111</v>
      </c>
      <c r="B37" s="20">
        <v>4.2699999999999996</v>
      </c>
      <c r="C37" s="20">
        <v>4.2</v>
      </c>
      <c r="D37" s="18">
        <f t="shared" si="0"/>
        <v>4.2349999999999994</v>
      </c>
      <c r="E37" s="18">
        <f t="shared" si="1"/>
        <v>4.9497474683057895E-2</v>
      </c>
    </row>
    <row r="38" spans="1:5" ht="15.75" x14ac:dyDescent="0.25">
      <c r="A38" s="12" t="s">
        <v>112</v>
      </c>
      <c r="B38" s="17">
        <v>0.60299999999999998</v>
      </c>
      <c r="C38" s="17">
        <v>0.64700000000000002</v>
      </c>
      <c r="D38" s="18">
        <f t="shared" si="0"/>
        <v>0.625</v>
      </c>
      <c r="E38" s="18">
        <f t="shared" si="1"/>
        <v>3.111269837220812E-2</v>
      </c>
    </row>
    <row r="39" spans="1:5" ht="15.75" x14ac:dyDescent="0.25">
      <c r="A39" s="12" t="s">
        <v>113</v>
      </c>
      <c r="B39" s="20">
        <v>4.91</v>
      </c>
      <c r="C39" s="20">
        <v>4.9000000000000004</v>
      </c>
      <c r="D39" s="18">
        <f t="shared" si="0"/>
        <v>4.9050000000000002</v>
      </c>
      <c r="E39" s="18">
        <f t="shared" si="1"/>
        <v>7.0710678118653244E-3</v>
      </c>
    </row>
    <row r="40" spans="1:5" ht="15.75" x14ac:dyDescent="0.25">
      <c r="A40" s="12" t="s">
        <v>114</v>
      </c>
      <c r="B40" s="20">
        <v>7.14</v>
      </c>
      <c r="C40" s="20">
        <v>7.04</v>
      </c>
      <c r="D40" s="18">
        <f t="shared" si="0"/>
        <v>7.09</v>
      </c>
      <c r="E40" s="18">
        <f t="shared" si="1"/>
        <v>7.0710678118654502E-2</v>
      </c>
    </row>
    <row r="41" spans="1:5" ht="15.75" x14ac:dyDescent="0.25">
      <c r="A41" s="12" t="s">
        <v>115</v>
      </c>
      <c r="B41" s="19">
        <v>16.2</v>
      </c>
      <c r="C41" s="19">
        <v>16.100000000000001</v>
      </c>
      <c r="D41" s="18">
        <f t="shared" si="0"/>
        <v>16.149999999999999</v>
      </c>
      <c r="E41" s="18">
        <f t="shared" si="1"/>
        <v>7.0710678118653253E-2</v>
      </c>
    </row>
    <row r="42" spans="1:5" ht="15.75" x14ac:dyDescent="0.25">
      <c r="A42" s="12" t="s">
        <v>116</v>
      </c>
      <c r="B42" s="19">
        <v>14.3</v>
      </c>
      <c r="C42" s="19">
        <v>14.5</v>
      </c>
      <c r="D42" s="18">
        <f t="shared" si="0"/>
        <v>14.4</v>
      </c>
      <c r="E42" s="18">
        <f t="shared" si="1"/>
        <v>0.141421356237309</v>
      </c>
    </row>
    <row r="43" spans="1:5" ht="15.75" x14ac:dyDescent="0.25">
      <c r="A43" s="12" t="s">
        <v>117</v>
      </c>
      <c r="B43" s="17">
        <v>0.96599999999999997</v>
      </c>
      <c r="C43" s="17">
        <v>0.83399999999999996</v>
      </c>
      <c r="D43" s="18">
        <f t="shared" si="0"/>
        <v>0.89999999999999991</v>
      </c>
      <c r="E43" s="18">
        <f t="shared" si="1"/>
        <v>9.3338095116624276E-2</v>
      </c>
    </row>
    <row r="44" spans="1:5" ht="15.75" x14ac:dyDescent="0.25">
      <c r="A44" s="12" t="s">
        <v>118</v>
      </c>
      <c r="B44" s="20">
        <v>3.51</v>
      </c>
      <c r="C44" s="20">
        <v>3.51</v>
      </c>
      <c r="D44" s="18">
        <f t="shared" si="0"/>
        <v>3.51</v>
      </c>
      <c r="E44" s="18">
        <f t="shared" si="1"/>
        <v>0</v>
      </c>
    </row>
    <row r="45" spans="1:5" ht="15.75" x14ac:dyDescent="0.25">
      <c r="A45" s="12" t="s">
        <v>119</v>
      </c>
      <c r="B45" s="20">
        <v>6.48</v>
      </c>
      <c r="C45" s="20">
        <v>6.4</v>
      </c>
      <c r="D45" s="18">
        <f t="shared" si="0"/>
        <v>6.44</v>
      </c>
      <c r="E45" s="18">
        <f t="shared" si="1"/>
        <v>5.6568542494923851E-2</v>
      </c>
    </row>
    <row r="46" spans="1:5" ht="15.75" x14ac:dyDescent="0.25">
      <c r="A46" s="12" t="s">
        <v>120</v>
      </c>
      <c r="B46" s="20">
        <v>2.23</v>
      </c>
      <c r="C46" s="20">
        <v>2.2000000000000002</v>
      </c>
      <c r="D46" s="18">
        <f t="shared" si="0"/>
        <v>2.2149999999999999</v>
      </c>
      <c r="E46" s="18">
        <f t="shared" si="1"/>
        <v>2.1213203435596288E-2</v>
      </c>
    </row>
    <row r="47" spans="1:5" ht="15.75" x14ac:dyDescent="0.25">
      <c r="A47" s="12" t="s">
        <v>121</v>
      </c>
      <c r="B47" s="20">
        <v>3.16</v>
      </c>
      <c r="C47" s="20">
        <v>3.3</v>
      </c>
      <c r="D47" s="18">
        <f t="shared" si="0"/>
        <v>3.23</v>
      </c>
      <c r="E47" s="18">
        <f t="shared" si="1"/>
        <v>9.8994949366116428E-2</v>
      </c>
    </row>
    <row r="48" spans="1:5" ht="15.75" x14ac:dyDescent="0.25">
      <c r="A48" s="12" t="s">
        <v>122</v>
      </c>
      <c r="B48" s="19">
        <v>11.2</v>
      </c>
      <c r="C48" s="19">
        <v>11.3</v>
      </c>
      <c r="D48" s="18">
        <f t="shared" si="0"/>
        <v>11.25</v>
      </c>
      <c r="E48" s="18">
        <f t="shared" si="1"/>
        <v>7.0710678118655765E-2</v>
      </c>
    </row>
    <row r="49" spans="1:5" ht="15.75" x14ac:dyDescent="0.25">
      <c r="A49" s="12" t="s">
        <v>123</v>
      </c>
      <c r="B49" s="20">
        <v>4.3099999999999996</v>
      </c>
      <c r="C49" s="20">
        <v>4.29</v>
      </c>
      <c r="D49" s="18">
        <f t="shared" si="0"/>
        <v>4.3</v>
      </c>
      <c r="E49" s="18">
        <f t="shared" si="1"/>
        <v>1.4142135623730649E-2</v>
      </c>
    </row>
    <row r="50" spans="1:5" ht="15.75" x14ac:dyDescent="0.25">
      <c r="A50" s="12" t="s">
        <v>124</v>
      </c>
      <c r="B50" s="20">
        <v>5.99</v>
      </c>
      <c r="C50" s="20">
        <v>5.86</v>
      </c>
      <c r="D50" s="18">
        <f t="shared" si="0"/>
        <v>5.9250000000000007</v>
      </c>
      <c r="E50" s="18">
        <f t="shared" si="1"/>
        <v>9.1923881554251102E-2</v>
      </c>
    </row>
    <row r="51" spans="1:5" ht="15.75" x14ac:dyDescent="0.25">
      <c r="A51" s="12" t="s">
        <v>126</v>
      </c>
      <c r="B51" s="19">
        <v>17.7</v>
      </c>
      <c r="C51" s="19">
        <v>18</v>
      </c>
      <c r="D51" s="18">
        <f t="shared" si="0"/>
        <v>17.850000000000001</v>
      </c>
      <c r="E51" s="18">
        <f t="shared" si="1"/>
        <v>0.21213203435596475</v>
      </c>
    </row>
    <row r="52" spans="1:5" ht="15.75" x14ac:dyDescent="0.25">
      <c r="A52" s="12" t="s">
        <v>125</v>
      </c>
      <c r="B52" s="20">
        <v>2.58</v>
      </c>
      <c r="C52" s="20">
        <v>2.44</v>
      </c>
      <c r="D52" s="18">
        <f t="shared" si="0"/>
        <v>2.5099999999999998</v>
      </c>
      <c r="E52" s="18">
        <f t="shared" si="1"/>
        <v>9.8994949366116733E-2</v>
      </c>
    </row>
    <row r="53" spans="1:5" ht="15.75" x14ac:dyDescent="0.25">
      <c r="A53" s="12" t="s">
        <v>127</v>
      </c>
      <c r="B53" s="19">
        <v>11</v>
      </c>
      <c r="C53" s="19">
        <v>11.1</v>
      </c>
      <c r="D53" s="18">
        <f t="shared" si="0"/>
        <v>11.05</v>
      </c>
      <c r="E53" s="18">
        <f t="shared" si="1"/>
        <v>7.0710678118654502E-2</v>
      </c>
    </row>
    <row r="54" spans="1:5" ht="15.75" x14ac:dyDescent="0.25">
      <c r="A54" s="12" t="s">
        <v>128</v>
      </c>
      <c r="B54" s="20">
        <v>7.9</v>
      </c>
      <c r="C54" s="20">
        <v>7.77</v>
      </c>
      <c r="D54" s="18">
        <f t="shared" si="0"/>
        <v>7.835</v>
      </c>
      <c r="E54" s="18">
        <f t="shared" si="1"/>
        <v>9.1923881554251727E-2</v>
      </c>
    </row>
    <row r="55" spans="1:5" ht="15.75" x14ac:dyDescent="0.25">
      <c r="A55" s="12"/>
      <c r="B55" s="20"/>
      <c r="C55" s="20"/>
      <c r="D55" s="18"/>
      <c r="E55" s="18"/>
    </row>
    <row r="56" spans="1:5" ht="15.75" x14ac:dyDescent="0.25">
      <c r="A56" s="12" t="s">
        <v>135</v>
      </c>
      <c r="B56" s="20">
        <v>8.31</v>
      </c>
      <c r="C56" s="20">
        <v>8.66</v>
      </c>
      <c r="D56" s="18">
        <f t="shared" si="0"/>
        <v>8.4849999999999994</v>
      </c>
      <c r="E56" s="18">
        <f t="shared" si="1"/>
        <v>0.24748737341529137</v>
      </c>
    </row>
    <row r="57" spans="1:5" ht="15.75" x14ac:dyDescent="0.25">
      <c r="A57" s="12" t="s">
        <v>136</v>
      </c>
      <c r="B57" s="20">
        <v>8.4600000000000009</v>
      </c>
      <c r="C57" s="20">
        <v>8.2799999999999994</v>
      </c>
      <c r="D57" s="18">
        <f t="shared" si="0"/>
        <v>8.370000000000001</v>
      </c>
      <c r="E57" s="18">
        <f t="shared" si="1"/>
        <v>0.1272792206135796</v>
      </c>
    </row>
    <row r="58" spans="1:5" ht="15.75" x14ac:dyDescent="0.25">
      <c r="A58" s="12" t="s">
        <v>137</v>
      </c>
      <c r="B58" s="20">
        <v>8.26</v>
      </c>
      <c r="C58" s="20">
        <v>8.25</v>
      </c>
      <c r="D58" s="18">
        <f t="shared" si="0"/>
        <v>8.254999999999999</v>
      </c>
      <c r="E58" s="18">
        <f t="shared" si="1"/>
        <v>7.0710678118653244E-3</v>
      </c>
    </row>
    <row r="59" spans="1:5" ht="15.75" x14ac:dyDescent="0.25">
      <c r="A59" s="12" t="s">
        <v>138</v>
      </c>
      <c r="B59" s="20">
        <v>8.48</v>
      </c>
      <c r="C59" s="20">
        <v>8.3699999999999992</v>
      </c>
      <c r="D59" s="18">
        <f t="shared" si="0"/>
        <v>8.4250000000000007</v>
      </c>
      <c r="E59" s="18">
        <f t="shared" si="1"/>
        <v>7.778174593052109E-2</v>
      </c>
    </row>
    <row r="60" spans="1:5" ht="15.75" x14ac:dyDescent="0.25">
      <c r="A60" s="11" t="s">
        <v>3</v>
      </c>
      <c r="B60" s="20"/>
      <c r="C60" s="20"/>
      <c r="D60" s="31">
        <f>AVERAGE(D56:D59)</f>
        <v>8.3837499999999991</v>
      </c>
      <c r="E60" s="31">
        <f>STDEV(E56:E59)</f>
        <v>0.10122170386499776</v>
      </c>
    </row>
    <row r="61" spans="1:5" ht="15.75" x14ac:dyDescent="0.25">
      <c r="A61" s="12"/>
      <c r="B61" s="20"/>
      <c r="C61" s="20"/>
      <c r="D61" s="18"/>
      <c r="E61" s="18"/>
    </row>
    <row r="62" spans="1:5" ht="15.75" x14ac:dyDescent="0.25">
      <c r="A62" s="12" t="s">
        <v>139</v>
      </c>
      <c r="B62" s="20">
        <v>4.2699999999999996</v>
      </c>
      <c r="C62" s="20">
        <v>3.94</v>
      </c>
      <c r="D62" s="18">
        <f t="shared" si="0"/>
        <v>4.1049999999999995</v>
      </c>
      <c r="E62" s="18">
        <f t="shared" si="1"/>
        <v>0.23334523779156041</v>
      </c>
    </row>
    <row r="63" spans="1:5" ht="15.75" x14ac:dyDescent="0.25">
      <c r="A63" s="12" t="s">
        <v>140</v>
      </c>
      <c r="B63" s="20">
        <v>3.93</v>
      </c>
      <c r="C63" s="20">
        <v>4.04</v>
      </c>
      <c r="D63" s="18">
        <f t="shared" si="0"/>
        <v>3.9850000000000003</v>
      </c>
      <c r="E63" s="18">
        <f t="shared" si="1"/>
        <v>7.7781745930520133E-2</v>
      </c>
    </row>
    <row r="64" spans="1:5" ht="15.75" x14ac:dyDescent="0.25">
      <c r="A64" s="12" t="s">
        <v>141</v>
      </c>
      <c r="B64" s="20">
        <v>3.91</v>
      </c>
      <c r="C64" s="20">
        <v>3.75</v>
      </c>
      <c r="D64" s="18">
        <f t="shared" si="0"/>
        <v>3.83</v>
      </c>
      <c r="E64" s="18">
        <f t="shared" si="1"/>
        <v>0.1131370849898477</v>
      </c>
    </row>
    <row r="65" spans="1:5" ht="15.75" x14ac:dyDescent="0.25">
      <c r="A65" s="12" t="s">
        <v>142</v>
      </c>
      <c r="B65" s="20">
        <v>4.03</v>
      </c>
      <c r="C65" s="20">
        <v>4.3099999999999996</v>
      </c>
      <c r="D65" s="18">
        <f t="shared" si="0"/>
        <v>4.17</v>
      </c>
      <c r="E65" s="18">
        <f t="shared" si="1"/>
        <v>0.19798989873223286</v>
      </c>
    </row>
    <row r="66" spans="1:5" ht="15.75" x14ac:dyDescent="0.25">
      <c r="A66" s="11" t="s">
        <v>3</v>
      </c>
      <c r="B66" s="21"/>
      <c r="C66" s="12"/>
      <c r="D66" s="31">
        <f>AVERAGE(D62:D65)</f>
        <v>4.0225</v>
      </c>
      <c r="E66" s="31">
        <f>STDEV(E62:E65)</f>
        <v>7.23417813807022E-2</v>
      </c>
    </row>
  </sheetData>
  <mergeCells count="3">
    <mergeCell ref="A2:E2"/>
    <mergeCell ref="B3:E3"/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082FB-2165-4390-9BE6-1D7210B125FB}">
  <dimension ref="A1:E78"/>
  <sheetViews>
    <sheetView workbookViewId="0">
      <selection activeCell="A5" sqref="A5:A54"/>
    </sheetView>
  </sheetViews>
  <sheetFormatPr defaultRowHeight="15" x14ac:dyDescent="0.25"/>
  <cols>
    <col min="1" max="1" width="18.140625" customWidth="1"/>
    <col min="2" max="2" width="15.7109375" customWidth="1"/>
    <col min="3" max="3" width="18.140625" customWidth="1"/>
    <col min="4" max="4" width="13.5703125" customWidth="1"/>
    <col min="5" max="5" width="12" customWidth="1"/>
  </cols>
  <sheetData>
    <row r="1" spans="1:5" ht="16.5" thickBot="1" x14ac:dyDescent="0.3">
      <c r="A1" s="25"/>
      <c r="B1" s="25"/>
      <c r="C1" s="25"/>
      <c r="D1" s="25"/>
      <c r="E1" s="25"/>
    </row>
    <row r="2" spans="1:5" ht="16.5" thickBot="1" x14ac:dyDescent="0.3">
      <c r="A2" s="147" t="s">
        <v>157</v>
      </c>
      <c r="B2" s="148"/>
      <c r="C2" s="148"/>
      <c r="D2" s="148"/>
      <c r="E2" s="148"/>
    </row>
    <row r="3" spans="1:5" ht="16.5" thickBot="1" x14ac:dyDescent="0.3">
      <c r="A3" s="147" t="s">
        <v>0</v>
      </c>
      <c r="B3" s="147" t="s">
        <v>158</v>
      </c>
      <c r="C3" s="147"/>
      <c r="D3" s="147"/>
      <c r="E3" s="147"/>
    </row>
    <row r="4" spans="1:5" ht="16.5" thickBot="1" x14ac:dyDescent="0.3">
      <c r="A4" s="147"/>
      <c r="B4" s="10" t="s">
        <v>1</v>
      </c>
      <c r="C4" s="10" t="s">
        <v>2</v>
      </c>
      <c r="D4" s="10" t="s">
        <v>3</v>
      </c>
      <c r="E4" s="10" t="s">
        <v>4</v>
      </c>
    </row>
    <row r="5" spans="1:5" ht="15.75" x14ac:dyDescent="0.25">
      <c r="A5" s="14" t="s">
        <v>79</v>
      </c>
      <c r="B5" s="36" t="s">
        <v>71</v>
      </c>
      <c r="C5" s="36" t="s">
        <v>71</v>
      </c>
      <c r="D5" s="14"/>
      <c r="E5" s="14"/>
    </row>
    <row r="6" spans="1:5" ht="15.75" x14ac:dyDescent="0.25">
      <c r="A6" s="12" t="s">
        <v>80</v>
      </c>
      <c r="B6" s="37" t="s">
        <v>71</v>
      </c>
      <c r="C6" s="37" t="s">
        <v>71</v>
      </c>
      <c r="D6" s="12"/>
      <c r="E6" s="12"/>
    </row>
    <row r="7" spans="1:5" ht="15.75" x14ac:dyDescent="0.25">
      <c r="A7" s="12" t="s">
        <v>81</v>
      </c>
      <c r="B7" s="37" t="s">
        <v>71</v>
      </c>
      <c r="C7" s="37" t="s">
        <v>71</v>
      </c>
      <c r="D7" s="12"/>
      <c r="E7" s="12"/>
    </row>
    <row r="8" spans="1:5" ht="15.75" x14ac:dyDescent="0.25">
      <c r="A8" s="12" t="s">
        <v>82</v>
      </c>
      <c r="B8" s="18">
        <v>15.417525773195875</v>
      </c>
      <c r="C8" s="18">
        <v>17.393470790378007</v>
      </c>
      <c r="D8" s="18">
        <f>AVERAGE(B8:C8)</f>
        <v>16.40549828178694</v>
      </c>
      <c r="E8" s="18">
        <f>STDEV(B8:C8)</f>
        <v>1.3972041209012549</v>
      </c>
    </row>
    <row r="9" spans="1:5" ht="15.75" x14ac:dyDescent="0.25">
      <c r="A9" s="12" t="s">
        <v>83</v>
      </c>
      <c r="B9" s="18">
        <v>7.1357388316151198</v>
      </c>
      <c r="C9" s="18">
        <v>8.355670103092784</v>
      </c>
      <c r="D9" s="18">
        <f t="shared" ref="D9:D66" si="0">AVERAGE(B9:C9)</f>
        <v>7.7457044673539519</v>
      </c>
      <c r="E9" s="18">
        <f t="shared" ref="E9:E66" si="1">STDEV(B9:C9)</f>
        <v>0.86262167464338346</v>
      </c>
    </row>
    <row r="10" spans="1:5" ht="15.75" x14ac:dyDescent="0.25">
      <c r="A10" s="12" t="s">
        <v>84</v>
      </c>
      <c r="B10" s="18">
        <v>11.414089347079038</v>
      </c>
      <c r="C10" s="18">
        <v>15.417525773195875</v>
      </c>
      <c r="D10" s="18">
        <f t="shared" si="0"/>
        <v>13.415807560137456</v>
      </c>
      <c r="E10" s="18">
        <f t="shared" si="1"/>
        <v>2.8308570449564643</v>
      </c>
    </row>
    <row r="11" spans="1:5" ht="15.75" x14ac:dyDescent="0.25">
      <c r="A11" s="12" t="s">
        <v>85</v>
      </c>
      <c r="B11" s="18">
        <v>5.7955326460481098</v>
      </c>
      <c r="C11" s="18">
        <v>6.1907216494845363</v>
      </c>
      <c r="D11" s="18">
        <f t="shared" si="0"/>
        <v>5.993127147766323</v>
      </c>
      <c r="E11" s="18">
        <f t="shared" si="1"/>
        <v>0.27944082418025101</v>
      </c>
    </row>
    <row r="12" spans="1:5" ht="15.75" x14ac:dyDescent="0.25">
      <c r="A12" s="12" t="s">
        <v>86</v>
      </c>
      <c r="B12" s="18">
        <v>7.1185567010309274</v>
      </c>
      <c r="C12" s="18">
        <v>9.0085910652920962</v>
      </c>
      <c r="D12" s="18">
        <f t="shared" si="0"/>
        <v>8.0635738831615118</v>
      </c>
      <c r="E12" s="18">
        <f t="shared" si="1"/>
        <v>1.3364561156446733</v>
      </c>
    </row>
    <row r="13" spans="1:5" ht="15.75" x14ac:dyDescent="0.25">
      <c r="A13" s="12" t="s">
        <v>87</v>
      </c>
      <c r="B13" s="37" t="s">
        <v>71</v>
      </c>
      <c r="C13" s="37" t="s">
        <v>71</v>
      </c>
      <c r="D13" s="18"/>
      <c r="E13" s="18"/>
    </row>
    <row r="14" spans="1:5" ht="15.75" x14ac:dyDescent="0.25">
      <c r="A14" s="12" t="s">
        <v>88</v>
      </c>
      <c r="B14" s="18">
        <v>11.727</v>
      </c>
      <c r="C14" s="18">
        <v>10.812714776632301</v>
      </c>
      <c r="D14" s="18">
        <f t="shared" si="0"/>
        <v>11.269857388316151</v>
      </c>
      <c r="E14" s="18">
        <f t="shared" si="1"/>
        <v>0.64649728138195728</v>
      </c>
    </row>
    <row r="15" spans="1:5" ht="15.75" x14ac:dyDescent="0.25">
      <c r="A15" s="12" t="s">
        <v>89</v>
      </c>
      <c r="B15" s="18">
        <v>7.9261168384879719</v>
      </c>
      <c r="C15" s="18">
        <v>9.6443298969072142</v>
      </c>
      <c r="D15" s="18">
        <f t="shared" si="0"/>
        <v>8.7852233676975935</v>
      </c>
      <c r="E15" s="18">
        <f t="shared" si="1"/>
        <v>1.2149601051315237</v>
      </c>
    </row>
    <row r="16" spans="1:5" ht="15.75" x14ac:dyDescent="0.25">
      <c r="A16" s="12" t="s">
        <v>90</v>
      </c>
      <c r="B16" s="18">
        <v>6.9639175257731951</v>
      </c>
      <c r="C16" s="18">
        <v>8.4415807560137459</v>
      </c>
      <c r="D16" s="18">
        <f t="shared" si="0"/>
        <v>7.7027491408934701</v>
      </c>
      <c r="E16" s="18">
        <f t="shared" si="1"/>
        <v>1.0448656904131122</v>
      </c>
    </row>
    <row r="17" spans="1:5" ht="15.75" x14ac:dyDescent="0.25">
      <c r="A17" s="12" t="s">
        <v>91</v>
      </c>
      <c r="B17" s="18">
        <v>9.1975945017182124</v>
      </c>
      <c r="C17" s="18">
        <v>8.0635738831615118</v>
      </c>
      <c r="D17" s="18">
        <f t="shared" si="0"/>
        <v>8.6305841924398621</v>
      </c>
      <c r="E17" s="18">
        <f t="shared" si="1"/>
        <v>0.80187366938680615</v>
      </c>
    </row>
    <row r="18" spans="1:5" ht="15.75" x14ac:dyDescent="0.25">
      <c r="A18" s="12" t="s">
        <v>92</v>
      </c>
      <c r="B18" s="18">
        <v>3.561855670103093</v>
      </c>
      <c r="C18" s="18">
        <v>3.2182130584192437</v>
      </c>
      <c r="D18" s="18">
        <f t="shared" si="0"/>
        <v>3.3900343642611683</v>
      </c>
      <c r="E18" s="18">
        <f t="shared" si="1"/>
        <v>0.24299202102630538</v>
      </c>
    </row>
    <row r="19" spans="1:5" ht="15.75" x14ac:dyDescent="0.25">
      <c r="A19" s="12" t="s">
        <v>93</v>
      </c>
      <c r="B19" s="18">
        <v>7.3419243986254292</v>
      </c>
      <c r="C19" s="18">
        <v>7.4106529209621996</v>
      </c>
      <c r="D19" s="18">
        <f t="shared" si="0"/>
        <v>7.3762886597938149</v>
      </c>
      <c r="E19" s="18">
        <f t="shared" si="1"/>
        <v>4.8598404205261451E-2</v>
      </c>
    </row>
    <row r="20" spans="1:5" ht="15.75" x14ac:dyDescent="0.25">
      <c r="A20" s="12" t="s">
        <v>94</v>
      </c>
      <c r="B20" s="18">
        <v>5.3144329896907214</v>
      </c>
      <c r="C20" s="18">
        <v>5.0567010309278349</v>
      </c>
      <c r="D20" s="18">
        <f t="shared" si="0"/>
        <v>5.1855670103092777</v>
      </c>
      <c r="E20" s="18">
        <f t="shared" si="1"/>
        <v>0.18224401576972871</v>
      </c>
    </row>
    <row r="21" spans="1:5" ht="15.75" x14ac:dyDescent="0.25">
      <c r="A21" s="12" t="s">
        <v>95</v>
      </c>
      <c r="B21" s="18">
        <v>1.6030927835051545</v>
      </c>
      <c r="C21" s="18">
        <v>1.5687285223367695</v>
      </c>
      <c r="D21" s="18">
        <f t="shared" si="0"/>
        <v>1.5859106529209619</v>
      </c>
      <c r="E21" s="18">
        <f t="shared" si="1"/>
        <v>2.429920210263057E-2</v>
      </c>
    </row>
    <row r="22" spans="1:5" ht="15.75" x14ac:dyDescent="0.25">
      <c r="A22" s="12" t="s">
        <v>96</v>
      </c>
      <c r="B22" s="18">
        <v>1.4656357388316148</v>
      </c>
      <c r="C22" s="18">
        <v>1.2250859106529211</v>
      </c>
      <c r="D22" s="18">
        <f t="shared" si="0"/>
        <v>1.3453608247422679</v>
      </c>
      <c r="E22" s="18">
        <f t="shared" si="1"/>
        <v>0.17009441471841319</v>
      </c>
    </row>
    <row r="23" spans="1:5" ht="15.75" x14ac:dyDescent="0.25">
      <c r="A23" s="12" t="s">
        <v>97</v>
      </c>
      <c r="B23" s="18">
        <v>8.4759450171821307</v>
      </c>
      <c r="C23" s="18">
        <v>9.9707903780068712</v>
      </c>
      <c r="D23" s="18">
        <f t="shared" si="0"/>
        <v>9.2233676975945009</v>
      </c>
      <c r="E23" s="18">
        <f t="shared" si="1"/>
        <v>1.0570152914644255</v>
      </c>
    </row>
    <row r="24" spans="1:5" ht="15.75" x14ac:dyDescent="0.25">
      <c r="A24" s="12" t="s">
        <v>98</v>
      </c>
      <c r="B24" s="18">
        <v>4.970790378006873</v>
      </c>
      <c r="C24" s="18">
        <v>4.2835051546391751</v>
      </c>
      <c r="D24" s="18">
        <f t="shared" si="0"/>
        <v>4.6271477663230236</v>
      </c>
      <c r="E24" s="18">
        <f t="shared" si="1"/>
        <v>0.48598404205261014</v>
      </c>
    </row>
    <row r="25" spans="1:5" ht="15.75" x14ac:dyDescent="0.25">
      <c r="A25" s="12" t="s">
        <v>99</v>
      </c>
      <c r="B25" s="18">
        <v>3.561855670103093</v>
      </c>
      <c r="C25" s="18">
        <v>5.4862542955326461</v>
      </c>
      <c r="D25" s="18">
        <f t="shared" si="0"/>
        <v>4.5240549828178693</v>
      </c>
      <c r="E25" s="18">
        <f t="shared" si="1"/>
        <v>1.3607553177473113</v>
      </c>
    </row>
    <row r="26" spans="1:5" ht="15.75" x14ac:dyDescent="0.25">
      <c r="A26" s="12" t="s">
        <v>100</v>
      </c>
      <c r="B26" s="37" t="s">
        <v>71</v>
      </c>
      <c r="C26" s="37" t="s">
        <v>71</v>
      </c>
      <c r="D26" s="18"/>
      <c r="E26" s="18"/>
    </row>
    <row r="27" spans="1:5" ht="15.75" x14ac:dyDescent="0.25">
      <c r="A27" s="12" t="s">
        <v>101</v>
      </c>
      <c r="B27" s="37" t="s">
        <v>71</v>
      </c>
      <c r="C27" s="37" t="s">
        <v>71</v>
      </c>
      <c r="D27" s="18"/>
      <c r="E27" s="18"/>
    </row>
    <row r="28" spans="1:5" ht="15.75" x14ac:dyDescent="0.25">
      <c r="A28" s="12" t="s">
        <v>102</v>
      </c>
      <c r="B28" s="18">
        <v>0.82989690721649489</v>
      </c>
      <c r="C28" s="18">
        <v>0.69243986254295531</v>
      </c>
      <c r="D28" s="18">
        <f t="shared" si="0"/>
        <v>0.76116838487972505</v>
      </c>
      <c r="E28" s="18">
        <f t="shared" si="1"/>
        <v>9.7196808410522043E-2</v>
      </c>
    </row>
    <row r="29" spans="1:5" ht="15.75" x14ac:dyDescent="0.25">
      <c r="A29" s="12" t="s">
        <v>103</v>
      </c>
      <c r="B29" s="18">
        <v>2.46</v>
      </c>
      <c r="C29" s="18">
        <v>2.7930000000000001</v>
      </c>
      <c r="D29" s="18">
        <f t="shared" si="0"/>
        <v>2.6265000000000001</v>
      </c>
      <c r="E29" s="18">
        <f t="shared" si="1"/>
        <v>0.23546655813512046</v>
      </c>
    </row>
    <row r="30" spans="1:5" ht="15.75" x14ac:dyDescent="0.25">
      <c r="A30" s="12" t="s">
        <v>104</v>
      </c>
      <c r="B30" s="18">
        <v>2.08</v>
      </c>
      <c r="C30" s="18">
        <v>1.8092783505154639</v>
      </c>
      <c r="D30" s="18">
        <f t="shared" si="0"/>
        <v>1.9446391752577319</v>
      </c>
      <c r="E30" s="18">
        <f t="shared" si="1"/>
        <v>0.19142911416452313</v>
      </c>
    </row>
    <row r="31" spans="1:5" ht="15.75" x14ac:dyDescent="0.25">
      <c r="A31" s="12" t="s">
        <v>105</v>
      </c>
      <c r="B31" s="18"/>
      <c r="C31" s="18">
        <v>8.8883161512027478</v>
      </c>
      <c r="D31" s="18">
        <f t="shared" si="0"/>
        <v>8.8883161512027478</v>
      </c>
      <c r="E31" s="18"/>
    </row>
    <row r="32" spans="1:5" ht="15.75" x14ac:dyDescent="0.25">
      <c r="A32" s="12" t="s">
        <v>106</v>
      </c>
      <c r="B32" s="18">
        <v>2.5309278350515467</v>
      </c>
      <c r="C32" s="18">
        <v>2.6855670103092781</v>
      </c>
      <c r="D32" s="18">
        <f t="shared" si="0"/>
        <v>2.6082474226804124</v>
      </c>
      <c r="E32" s="18">
        <f t="shared" si="1"/>
        <v>0.10934640946183685</v>
      </c>
    </row>
    <row r="33" spans="1:5" ht="15.75" x14ac:dyDescent="0.25">
      <c r="A33" s="12" t="s">
        <v>107</v>
      </c>
      <c r="B33" s="18">
        <v>4.1975945017182132</v>
      </c>
      <c r="C33" s="18">
        <v>2.3762886597938144</v>
      </c>
      <c r="D33" s="18">
        <f t="shared" si="0"/>
        <v>3.2869415807560136</v>
      </c>
      <c r="E33" s="18">
        <f t="shared" si="1"/>
        <v>1.2878577114394185</v>
      </c>
    </row>
    <row r="34" spans="1:5" ht="15.75" x14ac:dyDescent="0.25">
      <c r="A34" s="12" t="s">
        <v>108</v>
      </c>
      <c r="B34" s="18">
        <v>6.6890034364261162</v>
      </c>
      <c r="C34" s="18">
        <v>6.0704467353951888</v>
      </c>
      <c r="D34" s="18">
        <f t="shared" si="0"/>
        <v>6.3797250859106525</v>
      </c>
      <c r="E34" s="18">
        <f t="shared" si="1"/>
        <v>0.43738563784734869</v>
      </c>
    </row>
    <row r="35" spans="1:5" ht="15.75" x14ac:dyDescent="0.25">
      <c r="A35" s="12" t="s">
        <v>109</v>
      </c>
      <c r="B35" s="18">
        <v>1.2422680412371134</v>
      </c>
      <c r="C35" s="18">
        <v>1.2250859106529211</v>
      </c>
      <c r="D35" s="18">
        <f t="shared" si="0"/>
        <v>1.2336769759450172</v>
      </c>
      <c r="E35" s="18">
        <f t="shared" si="1"/>
        <v>1.2149601051315207E-2</v>
      </c>
    </row>
    <row r="36" spans="1:5" ht="15.75" x14ac:dyDescent="0.25">
      <c r="A36" s="12" t="s">
        <v>110</v>
      </c>
      <c r="B36" s="37" t="s">
        <v>71</v>
      </c>
      <c r="C36" s="37" t="s">
        <v>71</v>
      </c>
      <c r="D36" s="18"/>
      <c r="E36" s="18"/>
    </row>
    <row r="37" spans="1:5" ht="15.75" x14ac:dyDescent="0.25">
      <c r="A37" s="12" t="s">
        <v>111</v>
      </c>
      <c r="B37" s="18">
        <v>3.0463917525773199</v>
      </c>
      <c r="C37" s="18">
        <v>6.1563573883161515</v>
      </c>
      <c r="D37" s="18">
        <f t="shared" si="0"/>
        <v>4.6013745704467359</v>
      </c>
      <c r="E37" s="18">
        <f t="shared" si="1"/>
        <v>2.1990777902880589</v>
      </c>
    </row>
    <row r="38" spans="1:5" ht="15.75" x14ac:dyDescent="0.25">
      <c r="A38" s="12" t="s">
        <v>112</v>
      </c>
      <c r="B38" s="37" t="s">
        <v>71</v>
      </c>
      <c r="C38" s="37" t="s">
        <v>71</v>
      </c>
      <c r="D38" s="18"/>
      <c r="E38" s="18"/>
    </row>
    <row r="39" spans="1:5" ht="15.75" x14ac:dyDescent="0.25">
      <c r="A39" s="12" t="s">
        <v>113</v>
      </c>
      <c r="B39" s="18">
        <v>4.8676975945017178</v>
      </c>
      <c r="C39" s="18">
        <v>3.4759450171821307</v>
      </c>
      <c r="D39" s="18">
        <f t="shared" si="0"/>
        <v>4.1718213058419238</v>
      </c>
      <c r="E39" s="18">
        <f t="shared" si="1"/>
        <v>0.98411768515653952</v>
      </c>
    </row>
    <row r="40" spans="1:5" ht="15.75" x14ac:dyDescent="0.25">
      <c r="A40" s="12" t="s">
        <v>114</v>
      </c>
      <c r="B40" s="18">
        <v>7.5824742268041243</v>
      </c>
      <c r="C40" s="18">
        <v>8.6477663230240545</v>
      </c>
      <c r="D40" s="18">
        <f t="shared" si="0"/>
        <v>8.1151202749140889</v>
      </c>
      <c r="E40" s="18">
        <f t="shared" si="1"/>
        <v>0.75327526518154475</v>
      </c>
    </row>
    <row r="41" spans="1:5" ht="15.75" x14ac:dyDescent="0.25">
      <c r="A41" s="12" t="s">
        <v>115</v>
      </c>
      <c r="B41" s="18">
        <v>18.716494845360824</v>
      </c>
      <c r="C41" s="18">
        <v>15.039518900343642</v>
      </c>
      <c r="D41" s="18">
        <f t="shared" si="0"/>
        <v>16.878006872852232</v>
      </c>
      <c r="E41" s="18">
        <f t="shared" si="1"/>
        <v>2.6000146249814642</v>
      </c>
    </row>
    <row r="42" spans="1:5" ht="15.75" x14ac:dyDescent="0.25">
      <c r="A42" s="12" t="s">
        <v>116</v>
      </c>
      <c r="B42" s="18">
        <v>14.369415807560136</v>
      </c>
      <c r="C42" s="18">
        <v>15.413</v>
      </c>
      <c r="D42" s="18">
        <f t="shared" si="0"/>
        <v>14.891207903780067</v>
      </c>
      <c r="E42" s="18">
        <f t="shared" si="1"/>
        <v>0.73792545921331487</v>
      </c>
    </row>
    <row r="43" spans="1:5" ht="15.75" x14ac:dyDescent="0.25">
      <c r="A43" s="12" t="s">
        <v>117</v>
      </c>
      <c r="B43" s="37" t="s">
        <v>71</v>
      </c>
      <c r="C43" s="37" t="s">
        <v>71</v>
      </c>
      <c r="D43" s="18"/>
      <c r="E43" s="18"/>
    </row>
    <row r="44" spans="1:5" ht="15.75" x14ac:dyDescent="0.25">
      <c r="A44" s="12" t="s">
        <v>118</v>
      </c>
      <c r="B44" s="18">
        <v>2.4965635738831615</v>
      </c>
      <c r="C44" s="18">
        <v>2.359106529209622</v>
      </c>
      <c r="D44" s="18">
        <f t="shared" si="0"/>
        <v>2.427835051546392</v>
      </c>
      <c r="E44" s="18">
        <f t="shared" si="1"/>
        <v>9.7196808410521959E-2</v>
      </c>
    </row>
    <row r="45" spans="1:5" ht="15.75" x14ac:dyDescent="0.25">
      <c r="A45" s="12" t="s">
        <v>119</v>
      </c>
      <c r="B45" s="18">
        <v>6.3969072164948457</v>
      </c>
      <c r="C45" s="18">
        <v>7.238831615120275</v>
      </c>
      <c r="D45" s="18">
        <f t="shared" si="0"/>
        <v>6.8178694158075608</v>
      </c>
      <c r="E45" s="18">
        <f t="shared" si="1"/>
        <v>0.59533045151444697</v>
      </c>
    </row>
    <row r="46" spans="1:5" ht="15.75" x14ac:dyDescent="0.25">
      <c r="A46" s="12" t="s">
        <v>120</v>
      </c>
      <c r="B46" s="18">
        <v>1.6202749140893469</v>
      </c>
      <c r="C46" s="18">
        <v>1.2766323024054984</v>
      </c>
      <c r="D46" s="18">
        <f t="shared" si="0"/>
        <v>1.4484536082474226</v>
      </c>
      <c r="E46" s="18">
        <f t="shared" si="1"/>
        <v>0.24299202102630532</v>
      </c>
    </row>
    <row r="47" spans="1:5" ht="15.75" x14ac:dyDescent="0.25">
      <c r="A47" s="12" t="s">
        <v>121</v>
      </c>
      <c r="B47" s="18">
        <v>2.1357388316151202</v>
      </c>
      <c r="C47" s="18">
        <v>2.032646048109966</v>
      </c>
      <c r="D47" s="18">
        <f t="shared" si="0"/>
        <v>2.0841924398625431</v>
      </c>
      <c r="E47" s="18">
        <f t="shared" si="1"/>
        <v>7.289760630789123E-2</v>
      </c>
    </row>
    <row r="48" spans="1:5" ht="15.75" x14ac:dyDescent="0.25">
      <c r="A48" s="12" t="s">
        <v>122</v>
      </c>
      <c r="B48" s="18">
        <v>10.348797250859105</v>
      </c>
      <c r="C48" s="18">
        <v>9.2491408934707895</v>
      </c>
      <c r="D48" s="18">
        <f t="shared" si="0"/>
        <v>9.7989690721649474</v>
      </c>
      <c r="E48" s="18">
        <f t="shared" si="1"/>
        <v>0.77757446728417567</v>
      </c>
    </row>
    <row r="49" spans="1:5" ht="15.75" x14ac:dyDescent="0.25">
      <c r="A49" s="12" t="s">
        <v>123</v>
      </c>
      <c r="B49" s="18">
        <v>4.644329896907216</v>
      </c>
      <c r="C49" s="18">
        <v>3.6477663230240553</v>
      </c>
      <c r="D49" s="18">
        <f t="shared" si="0"/>
        <v>4.1460481099656352</v>
      </c>
      <c r="E49" s="18">
        <f t="shared" si="1"/>
        <v>0.70467686097628712</v>
      </c>
    </row>
    <row r="50" spans="1:5" ht="15.75" x14ac:dyDescent="0.25">
      <c r="A50" s="12" t="s">
        <v>124</v>
      </c>
      <c r="B50" s="18">
        <v>5.761168384879725</v>
      </c>
      <c r="C50" s="18">
        <v>6.8979999999999997</v>
      </c>
      <c r="D50" s="18">
        <f t="shared" si="0"/>
        <v>6.3295841924398619</v>
      </c>
      <c r="E50" s="18">
        <f t="shared" si="1"/>
        <v>0.8038613441188015</v>
      </c>
    </row>
    <row r="51" spans="1:5" ht="15.75" x14ac:dyDescent="0.25">
      <c r="A51" s="12" t="s">
        <v>126</v>
      </c>
      <c r="B51" s="18">
        <v>17.926116838487971</v>
      </c>
      <c r="C51" s="18">
        <v>17.754295532646047</v>
      </c>
      <c r="D51" s="18">
        <f t="shared" si="0"/>
        <v>17.840206185567009</v>
      </c>
      <c r="E51" s="18">
        <f t="shared" si="1"/>
        <v>0.12149601051315206</v>
      </c>
    </row>
    <row r="52" spans="1:5" ht="15.75" x14ac:dyDescent="0.25">
      <c r="A52" s="12" t="s">
        <v>125</v>
      </c>
      <c r="B52" s="18">
        <v>1.2766323024054984</v>
      </c>
      <c r="C52" s="18">
        <v>1.7577319587628866</v>
      </c>
      <c r="D52" s="18">
        <f t="shared" si="0"/>
        <v>1.5171821305841924</v>
      </c>
      <c r="E52" s="18">
        <f t="shared" si="1"/>
        <v>0.34018882943682849</v>
      </c>
    </row>
    <row r="53" spans="1:5" ht="15.75" x14ac:dyDescent="0.25">
      <c r="A53" s="12" t="s">
        <v>127</v>
      </c>
      <c r="B53" s="18">
        <v>11.929553264604809</v>
      </c>
      <c r="C53" s="18">
        <v>8.7508591065292087</v>
      </c>
      <c r="D53" s="18">
        <f t="shared" si="0"/>
        <v>10.340206185567009</v>
      </c>
      <c r="E53" s="18">
        <f t="shared" si="1"/>
        <v>2.2476761944933217</v>
      </c>
    </row>
    <row r="54" spans="1:5" ht="15.75" x14ac:dyDescent="0.25">
      <c r="A54" s="12" t="s">
        <v>128</v>
      </c>
      <c r="B54" s="18">
        <v>7.6855670103092786</v>
      </c>
      <c r="C54" s="18">
        <v>8.6821305841924392</v>
      </c>
      <c r="D54" s="18">
        <f t="shared" si="0"/>
        <v>8.1838487972508585</v>
      </c>
      <c r="E54" s="18">
        <f t="shared" si="1"/>
        <v>0.7046768609762839</v>
      </c>
    </row>
    <row r="55" spans="1:5" ht="15.75" x14ac:dyDescent="0.25">
      <c r="A55" s="12"/>
      <c r="B55" s="18"/>
      <c r="C55" s="18"/>
      <c r="D55" s="18"/>
      <c r="E55" s="18"/>
    </row>
    <row r="56" spans="1:5" ht="15.75" x14ac:dyDescent="0.25">
      <c r="A56" s="12" t="s">
        <v>129</v>
      </c>
      <c r="B56" s="12">
        <v>1.59</v>
      </c>
      <c r="C56" s="12">
        <v>1.1399999999999999</v>
      </c>
      <c r="D56" s="18">
        <f t="shared" si="0"/>
        <v>1.365</v>
      </c>
      <c r="E56" s="18">
        <f t="shared" si="1"/>
        <v>0.31819805153394681</v>
      </c>
    </row>
    <row r="57" spans="1:5" ht="15.75" x14ac:dyDescent="0.25">
      <c r="A57" s="12" t="s">
        <v>130</v>
      </c>
      <c r="B57" s="12">
        <v>0.85</v>
      </c>
      <c r="C57" s="12">
        <v>0.92</v>
      </c>
      <c r="D57" s="18">
        <f t="shared" si="0"/>
        <v>0.88500000000000001</v>
      </c>
      <c r="E57" s="18">
        <f t="shared" si="1"/>
        <v>4.9497474683058366E-2</v>
      </c>
    </row>
    <row r="58" spans="1:5" ht="15.75" x14ac:dyDescent="0.25">
      <c r="A58" s="12" t="s">
        <v>131</v>
      </c>
      <c r="B58" s="12">
        <v>1.21</v>
      </c>
      <c r="C58" s="12">
        <v>1.26</v>
      </c>
      <c r="D58" s="18">
        <f t="shared" si="0"/>
        <v>1.2349999999999999</v>
      </c>
      <c r="E58" s="18">
        <f t="shared" si="1"/>
        <v>3.5355339059327411E-2</v>
      </c>
    </row>
    <row r="59" spans="1:5" ht="15.75" x14ac:dyDescent="0.25">
      <c r="A59" s="11" t="s">
        <v>3</v>
      </c>
      <c r="B59" s="11"/>
      <c r="C59" s="11"/>
      <c r="D59" s="31">
        <f>AVERAGE(D56:D58)</f>
        <v>1.1616666666666666</v>
      </c>
      <c r="E59" s="31">
        <f>STDEV(D56:D58)</f>
        <v>0.24826061575153838</v>
      </c>
    </row>
    <row r="60" spans="1:5" ht="15.75" x14ac:dyDescent="0.25">
      <c r="A60" s="12"/>
      <c r="B60" s="12"/>
      <c r="C60" s="12"/>
      <c r="D60" s="18"/>
      <c r="E60" s="18"/>
    </row>
    <row r="61" spans="1:5" ht="15.75" x14ac:dyDescent="0.25">
      <c r="A61" s="12" t="s">
        <v>132</v>
      </c>
      <c r="B61" s="18">
        <v>3.0120274914089347</v>
      </c>
      <c r="C61" s="18">
        <v>2.0670103092783507</v>
      </c>
      <c r="D61" s="18">
        <f t="shared" si="0"/>
        <v>2.5395189003436425</v>
      </c>
      <c r="E61" s="18">
        <f t="shared" si="1"/>
        <v>0.66822805782234063</v>
      </c>
    </row>
    <row r="62" spans="1:5" ht="15.75" x14ac:dyDescent="0.25">
      <c r="A62" s="12" t="s">
        <v>133</v>
      </c>
      <c r="B62" s="18">
        <v>1.6030927835051545</v>
      </c>
      <c r="C62" s="18">
        <v>1.036082474226804</v>
      </c>
      <c r="D62" s="18">
        <f t="shared" si="0"/>
        <v>1.3195876288659791</v>
      </c>
      <c r="E62" s="18">
        <f t="shared" si="1"/>
        <v>0.40093683469340408</v>
      </c>
    </row>
    <row r="63" spans="1:5" ht="15.75" x14ac:dyDescent="0.25">
      <c r="A63" s="12" t="s">
        <v>134</v>
      </c>
      <c r="B63" s="18">
        <v>1.5687285223367695</v>
      </c>
      <c r="C63" s="18">
        <v>2.0498281786941583</v>
      </c>
      <c r="D63" s="18">
        <f t="shared" si="0"/>
        <v>1.8092783505154639</v>
      </c>
      <c r="E63" s="18">
        <f t="shared" si="1"/>
        <v>0.34018882943682588</v>
      </c>
    </row>
    <row r="64" spans="1:5" ht="15.75" x14ac:dyDescent="0.25">
      <c r="A64" s="11" t="s">
        <v>3</v>
      </c>
      <c r="B64" s="31"/>
      <c r="C64" s="31"/>
      <c r="D64" s="31">
        <f>AVERAGE(D61:D63)</f>
        <v>1.8894616265750284</v>
      </c>
      <c r="E64" s="31">
        <f>STDEV(D61:D63)</f>
        <v>0.61390560764828472</v>
      </c>
    </row>
    <row r="65" spans="1:5" ht="15.75" x14ac:dyDescent="0.25">
      <c r="A65" s="12"/>
      <c r="B65" s="18"/>
      <c r="C65" s="18"/>
      <c r="D65" s="18"/>
      <c r="E65" s="18"/>
    </row>
    <row r="66" spans="1:5" ht="15.75" x14ac:dyDescent="0.25">
      <c r="A66" s="12" t="s">
        <v>135</v>
      </c>
      <c r="B66" s="18">
        <v>7.1185567010309274</v>
      </c>
      <c r="C66" s="18">
        <v>8.5274914089347078</v>
      </c>
      <c r="D66" s="18">
        <f t="shared" si="0"/>
        <v>7.8230240549828176</v>
      </c>
      <c r="E66" s="18">
        <f t="shared" si="1"/>
        <v>0.99626728620785066</v>
      </c>
    </row>
    <row r="67" spans="1:5" ht="15.75" x14ac:dyDescent="0.25">
      <c r="A67" s="12" t="s">
        <v>136</v>
      </c>
      <c r="B67" s="18">
        <v>7.5137457044673539</v>
      </c>
      <c r="C67" s="18">
        <v>7.4621993127147768</v>
      </c>
      <c r="D67" s="18">
        <f t="shared" ref="D67:D75" si="2">AVERAGE(B67:C67)</f>
        <v>7.4879725085910653</v>
      </c>
      <c r="E67" s="18">
        <f t="shared" ref="E67:E75" si="3">STDEV(B67:C67)</f>
        <v>3.6448803153945615E-2</v>
      </c>
    </row>
    <row r="68" spans="1:5" ht="15.75" x14ac:dyDescent="0.25">
      <c r="A68" s="12" t="s">
        <v>137</v>
      </c>
      <c r="B68" s="18">
        <v>7.977663230240549</v>
      </c>
      <c r="C68" s="18">
        <v>8.2697594501718203</v>
      </c>
      <c r="D68" s="18">
        <f t="shared" si="2"/>
        <v>8.1237113402061851</v>
      </c>
      <c r="E68" s="18">
        <f t="shared" si="3"/>
        <v>0.20654321787235913</v>
      </c>
    </row>
    <row r="69" spans="1:5" ht="15.75" x14ac:dyDescent="0.25">
      <c r="A69" s="12" t="s">
        <v>138</v>
      </c>
      <c r="B69" s="18">
        <v>9.5412371134020599</v>
      </c>
      <c r="C69" s="18">
        <v>8.4243986254295535</v>
      </c>
      <c r="D69" s="18">
        <f t="shared" si="2"/>
        <v>8.9828178694158076</v>
      </c>
      <c r="E69" s="18">
        <f t="shared" si="3"/>
        <v>0.78972406833548969</v>
      </c>
    </row>
    <row r="70" spans="1:5" ht="15.75" x14ac:dyDescent="0.25">
      <c r="A70" s="11" t="s">
        <v>3</v>
      </c>
      <c r="B70" s="31"/>
      <c r="C70" s="31"/>
      <c r="D70" s="31">
        <f>AVERAGE(D67:D69)</f>
        <v>8.1981672394043539</v>
      </c>
      <c r="E70" s="31">
        <f>STDEV(D67:D69)</f>
        <v>0.75019892287903833</v>
      </c>
    </row>
    <row r="71" spans="1:5" ht="15.75" x14ac:dyDescent="0.25">
      <c r="A71" s="12"/>
      <c r="B71" s="18"/>
      <c r="C71" s="18"/>
      <c r="D71" s="18"/>
      <c r="E71" s="18"/>
    </row>
    <row r="72" spans="1:5" ht="15.75" x14ac:dyDescent="0.25">
      <c r="A72" s="12" t="s">
        <v>139</v>
      </c>
      <c r="B72" s="18">
        <v>3.372852233676976</v>
      </c>
      <c r="C72" s="18">
        <v>3.768041237113402</v>
      </c>
      <c r="D72" s="18">
        <f t="shared" si="2"/>
        <v>3.5704467353951888</v>
      </c>
      <c r="E72" s="18">
        <f t="shared" si="3"/>
        <v>0.27944082418025068</v>
      </c>
    </row>
    <row r="73" spans="1:5" ht="15.75" x14ac:dyDescent="0.25">
      <c r="A73" s="12" t="s">
        <v>140</v>
      </c>
      <c r="B73" s="18">
        <v>3.9398625429553262</v>
      </c>
      <c r="C73" s="18">
        <v>3.8711340206185567</v>
      </c>
      <c r="D73" s="18">
        <f t="shared" si="2"/>
        <v>3.9054982817869415</v>
      </c>
      <c r="E73" s="18">
        <f t="shared" si="3"/>
        <v>4.8598404205260827E-2</v>
      </c>
    </row>
    <row r="74" spans="1:5" ht="15.75" x14ac:dyDescent="0.25">
      <c r="A74" s="12" t="s">
        <v>141</v>
      </c>
      <c r="B74" s="18">
        <v>3.0463917525773199</v>
      </c>
      <c r="C74" s="18">
        <v>4.3865979381443303</v>
      </c>
      <c r="D74" s="18">
        <f t="shared" si="2"/>
        <v>3.7164948453608249</v>
      </c>
      <c r="E74" s="18">
        <f t="shared" si="3"/>
        <v>0.94766888200259203</v>
      </c>
    </row>
    <row r="75" spans="1:5" ht="15.75" x14ac:dyDescent="0.25">
      <c r="A75" s="12" t="s">
        <v>142</v>
      </c>
      <c r="B75" s="18">
        <v>4.4553264604810998</v>
      </c>
      <c r="C75" s="18">
        <v>3.4587628865979383</v>
      </c>
      <c r="D75" s="18">
        <f t="shared" si="2"/>
        <v>3.9570446735395191</v>
      </c>
      <c r="E75" s="18">
        <f t="shared" si="3"/>
        <v>0.70467686097628213</v>
      </c>
    </row>
    <row r="76" spans="1:5" ht="15.75" x14ac:dyDescent="0.25">
      <c r="A76" s="11" t="s">
        <v>3</v>
      </c>
      <c r="B76" s="11"/>
      <c r="C76" s="11"/>
      <c r="D76" s="31">
        <f>AVERAGE(D73:D75)</f>
        <v>3.8596792668957618</v>
      </c>
      <c r="E76" s="31">
        <f>STDEV(D73:D75)</f>
        <v>0.1266514569730583</v>
      </c>
    </row>
    <row r="78" spans="1:5" x14ac:dyDescent="0.25">
      <c r="A78" s="3"/>
    </row>
  </sheetData>
  <mergeCells count="3">
    <mergeCell ref="B3:E3"/>
    <mergeCell ref="A2:E2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9CDD-C1A8-4929-A037-F3470AC88E4C}">
  <dimension ref="A1:E75"/>
  <sheetViews>
    <sheetView workbookViewId="0">
      <selection activeCell="Q67" sqref="Q67"/>
    </sheetView>
  </sheetViews>
  <sheetFormatPr defaultRowHeight="15" x14ac:dyDescent="0.25"/>
  <cols>
    <col min="1" max="3" width="18.140625" customWidth="1"/>
    <col min="4" max="4" width="13.5703125" customWidth="1"/>
    <col min="5" max="5" width="11.42578125" customWidth="1"/>
  </cols>
  <sheetData>
    <row r="1" spans="1:5" ht="16.5" thickBot="1" x14ac:dyDescent="0.3">
      <c r="A1" s="32"/>
      <c r="B1" s="32"/>
      <c r="C1" s="177"/>
      <c r="D1" s="177"/>
      <c r="E1" s="177"/>
    </row>
    <row r="2" spans="1:5" ht="16.5" thickBot="1" x14ac:dyDescent="0.3">
      <c r="A2" s="13"/>
      <c r="B2" s="178" t="s">
        <v>144</v>
      </c>
      <c r="C2" s="179"/>
      <c r="D2" s="179"/>
      <c r="E2" s="180"/>
    </row>
    <row r="3" spans="1:5" ht="16.5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 ht="15.75" x14ac:dyDescent="0.25">
      <c r="A4" s="14" t="s">
        <v>79</v>
      </c>
      <c r="B4" s="33">
        <v>1.09953162</v>
      </c>
      <c r="C4" s="33">
        <v>0.95815983999999998</v>
      </c>
      <c r="D4" s="30">
        <f t="shared" ref="D4:D11" si="0">AVERAGE(B4:C4)</f>
        <v>1.02884573</v>
      </c>
      <c r="E4" s="30">
        <f t="shared" ref="E4:E11" si="1">STDEV(B4:C4)</f>
        <v>9.996494430641277E-2</v>
      </c>
    </row>
    <row r="5" spans="1:5" ht="15.75" x14ac:dyDescent="0.25">
      <c r="A5" s="12" t="s">
        <v>80</v>
      </c>
      <c r="B5" s="34">
        <v>0.89287439999999996</v>
      </c>
      <c r="C5" s="34">
        <v>0.97328110000000001</v>
      </c>
      <c r="D5" s="22">
        <f t="shared" si="0"/>
        <v>0.93307775000000004</v>
      </c>
      <c r="E5" s="22">
        <f t="shared" si="1"/>
        <v>5.6856122822832408E-2</v>
      </c>
    </row>
    <row r="6" spans="1:5" ht="15.75" x14ac:dyDescent="0.25">
      <c r="A6" s="12" t="s">
        <v>81</v>
      </c>
      <c r="B6" s="34">
        <v>0.72558045999999998</v>
      </c>
      <c r="C6" s="34">
        <v>0.80886740000000001</v>
      </c>
      <c r="D6" s="22">
        <f t="shared" si="0"/>
        <v>0.76722393</v>
      </c>
      <c r="E6" s="22">
        <f t="shared" si="1"/>
        <v>5.8892760058277135E-2</v>
      </c>
    </row>
    <row r="7" spans="1:5" ht="15.75" x14ac:dyDescent="0.25">
      <c r="A7" s="12" t="s">
        <v>82</v>
      </c>
      <c r="B7" s="34">
        <v>12.36295016</v>
      </c>
      <c r="C7" s="34">
        <v>13.299028159999999</v>
      </c>
      <c r="D7" s="22">
        <f t="shared" si="0"/>
        <v>12.83098916</v>
      </c>
      <c r="E7" s="22">
        <f t="shared" si="1"/>
        <v>0.66190710151953991</v>
      </c>
    </row>
    <row r="8" spans="1:5" ht="15.75" x14ac:dyDescent="0.25">
      <c r="A8" s="12" t="s">
        <v>83</v>
      </c>
      <c r="B8" s="34">
        <v>6.5655070799999997</v>
      </c>
      <c r="C8" s="34">
        <v>7.3186898399999993</v>
      </c>
      <c r="D8" s="22">
        <f t="shared" si="0"/>
        <v>6.9420984599999995</v>
      </c>
      <c r="E8" s="22">
        <f t="shared" si="1"/>
        <v>0.53258063706879966</v>
      </c>
    </row>
    <row r="9" spans="1:5" ht="15.75" x14ac:dyDescent="0.25">
      <c r="A9" s="12" t="s">
        <v>84</v>
      </c>
      <c r="B9" s="34">
        <v>11.371667559999999</v>
      </c>
      <c r="C9" s="34">
        <v>11.88291016</v>
      </c>
      <c r="D9" s="22">
        <f t="shared" si="0"/>
        <v>11.62728886</v>
      </c>
      <c r="E9" s="22">
        <f t="shared" si="1"/>
        <v>0.36150310929144236</v>
      </c>
    </row>
    <row r="10" spans="1:5" ht="15.75" x14ac:dyDescent="0.25">
      <c r="A10" s="12" t="s">
        <v>85</v>
      </c>
      <c r="B10" s="34">
        <v>6.4733393999999995</v>
      </c>
      <c r="C10" s="34">
        <v>6.304845359999999</v>
      </c>
      <c r="D10" s="22">
        <f t="shared" si="0"/>
        <v>6.3890923799999992</v>
      </c>
      <c r="E10" s="22">
        <f t="shared" si="1"/>
        <v>0.11914327827351778</v>
      </c>
    </row>
    <row r="11" spans="1:5" ht="15.75" x14ac:dyDescent="0.25">
      <c r="A11" s="12" t="s">
        <v>86</v>
      </c>
      <c r="B11" s="34">
        <v>6.9058554399999998</v>
      </c>
      <c r="C11" s="34">
        <v>6.7577631</v>
      </c>
      <c r="D11" s="22">
        <f t="shared" si="0"/>
        <v>6.8318092699999999</v>
      </c>
      <c r="E11" s="22">
        <f t="shared" si="1"/>
        <v>0.10471709785578368</v>
      </c>
    </row>
    <row r="12" spans="1:5" ht="15.75" x14ac:dyDescent="0.25">
      <c r="A12" s="12" t="s">
        <v>87</v>
      </c>
      <c r="B12" s="34" t="s">
        <v>73</v>
      </c>
      <c r="C12" s="34" t="s">
        <v>73</v>
      </c>
      <c r="D12" s="22"/>
      <c r="E12" s="22"/>
    </row>
    <row r="13" spans="1:5" ht="15.75" x14ac:dyDescent="0.25">
      <c r="A13" s="12" t="s">
        <v>88</v>
      </c>
      <c r="B13" s="34">
        <v>9.3910225199999999</v>
      </c>
      <c r="C13" s="34">
        <v>9.5208733399999996</v>
      </c>
      <c r="D13" s="22">
        <f t="shared" ref="D13:D25" si="2">AVERAGE(B13:C13)</f>
        <v>9.4559479300000007</v>
      </c>
      <c r="E13" s="22">
        <f t="shared" ref="E13:E25" si="3">STDEV(B13:C13)</f>
        <v>9.1818395364633557E-2</v>
      </c>
    </row>
    <row r="14" spans="1:5" ht="15.75" x14ac:dyDescent="0.25">
      <c r="A14" s="12" t="s">
        <v>89</v>
      </c>
      <c r="B14" s="34">
        <v>6.8079272799999995</v>
      </c>
      <c r="C14" s="34">
        <v>6.8655320799999995</v>
      </c>
      <c r="D14" s="22">
        <f t="shared" si="2"/>
        <v>6.8367296799999995</v>
      </c>
      <c r="E14" s="22">
        <f t="shared" si="3"/>
        <v>4.073274470889484E-2</v>
      </c>
    </row>
    <row r="15" spans="1:5" ht="15.75" x14ac:dyDescent="0.25">
      <c r="A15" s="12" t="s">
        <v>90</v>
      </c>
      <c r="B15" s="34">
        <v>6.8928943599999997</v>
      </c>
      <c r="C15" s="34">
        <v>7.2058804400000005</v>
      </c>
      <c r="D15" s="22">
        <f t="shared" si="2"/>
        <v>7.0493874000000005</v>
      </c>
      <c r="E15" s="22">
        <f t="shared" si="3"/>
        <v>0.22131457958499584</v>
      </c>
    </row>
    <row r="16" spans="1:5" ht="15.75" x14ac:dyDescent="0.25">
      <c r="A16" s="12" t="s">
        <v>91</v>
      </c>
      <c r="B16" s="34">
        <v>7.5174263999999997</v>
      </c>
      <c r="C16" s="34">
        <v>7.2627651799999997</v>
      </c>
      <c r="D16" s="22">
        <f t="shared" si="2"/>
        <v>7.3900957900000002</v>
      </c>
      <c r="E16" s="22">
        <f t="shared" si="3"/>
        <v>0.18007267556723927</v>
      </c>
    </row>
    <row r="17" spans="1:5" ht="15.75" x14ac:dyDescent="0.25">
      <c r="A17" s="12" t="s">
        <v>92</v>
      </c>
      <c r="B17" s="34">
        <v>3.0936177799999998</v>
      </c>
      <c r="C17" s="34">
        <v>3.1920259799999999</v>
      </c>
      <c r="D17" s="22">
        <f t="shared" si="2"/>
        <v>3.1428218799999996</v>
      </c>
      <c r="E17" s="22">
        <f t="shared" si="3"/>
        <v>6.9585105544362133E-2</v>
      </c>
    </row>
    <row r="18" spans="1:5" ht="15.75" x14ac:dyDescent="0.25">
      <c r="A18" s="12" t="s">
        <v>93</v>
      </c>
      <c r="B18" s="34">
        <v>6.1238702800000002</v>
      </c>
      <c r="C18" s="34">
        <v>5.6822334799999998</v>
      </c>
      <c r="D18" s="22">
        <f t="shared" si="2"/>
        <v>5.9030518799999996</v>
      </c>
      <c r="E18" s="22">
        <f t="shared" si="3"/>
        <v>0.31228437610152732</v>
      </c>
    </row>
    <row r="19" spans="1:5" ht="15.75" x14ac:dyDescent="0.25">
      <c r="A19" s="12" t="s">
        <v>94</v>
      </c>
      <c r="B19" s="34">
        <v>3.8604816799999999</v>
      </c>
      <c r="C19" s="34">
        <v>4.1005016799999998</v>
      </c>
      <c r="D19" s="22">
        <f t="shared" si="2"/>
        <v>3.9804916800000001</v>
      </c>
      <c r="E19" s="22">
        <f t="shared" si="3"/>
        <v>0.16971976962039506</v>
      </c>
    </row>
    <row r="20" spans="1:5" ht="15.75" x14ac:dyDescent="0.25">
      <c r="A20" s="12" t="s">
        <v>95</v>
      </c>
      <c r="B20" s="34">
        <v>1.6674189399999999</v>
      </c>
      <c r="C20" s="34">
        <v>1.50708558</v>
      </c>
      <c r="D20" s="22">
        <f t="shared" si="2"/>
        <v>1.5872522600000001</v>
      </c>
      <c r="E20" s="22">
        <f t="shared" si="3"/>
        <v>0.11337280610642386</v>
      </c>
    </row>
    <row r="21" spans="1:5" ht="15.75" x14ac:dyDescent="0.25">
      <c r="A21" s="12" t="s">
        <v>96</v>
      </c>
      <c r="B21" s="34">
        <v>1.4794832799999997</v>
      </c>
      <c r="C21" s="34">
        <v>1.4912442599999998</v>
      </c>
      <c r="D21" s="22">
        <f t="shared" si="2"/>
        <v>1.4853637699999998</v>
      </c>
      <c r="E21" s="22">
        <f t="shared" si="3"/>
        <v>8.3162687113993838E-3</v>
      </c>
    </row>
    <row r="22" spans="1:5" ht="15.75" x14ac:dyDescent="0.25">
      <c r="A22" s="12" t="s">
        <v>97</v>
      </c>
      <c r="B22" s="34">
        <v>8.7801716199999991</v>
      </c>
      <c r="C22" s="34">
        <v>8.5163896399999999</v>
      </c>
      <c r="D22" s="22">
        <f t="shared" si="2"/>
        <v>8.6482806299999986</v>
      </c>
      <c r="E22" s="22">
        <f t="shared" si="3"/>
        <v>0.18652202681281368</v>
      </c>
    </row>
    <row r="23" spans="1:5" ht="15.75" x14ac:dyDescent="0.25">
      <c r="A23" s="12" t="s">
        <v>98</v>
      </c>
      <c r="B23" s="34">
        <v>3.9687306999999996</v>
      </c>
      <c r="C23" s="34">
        <v>4.2752362399999999</v>
      </c>
      <c r="D23" s="22">
        <f t="shared" si="2"/>
        <v>4.12198347</v>
      </c>
      <c r="E23" s="22">
        <f t="shared" si="3"/>
        <v>0.2167321458052448</v>
      </c>
    </row>
    <row r="24" spans="1:5" ht="15.75" x14ac:dyDescent="0.25">
      <c r="A24" s="12" t="s">
        <v>99</v>
      </c>
      <c r="B24" s="34">
        <v>4.32228016</v>
      </c>
      <c r="C24" s="34">
        <v>4.4986948599999996</v>
      </c>
      <c r="D24" s="22">
        <f t="shared" si="2"/>
        <v>4.4104875099999994</v>
      </c>
      <c r="E24" s="22">
        <f t="shared" si="3"/>
        <v>0.12474403067099014</v>
      </c>
    </row>
    <row r="25" spans="1:5" ht="15.75" x14ac:dyDescent="0.25">
      <c r="A25" s="12" t="s">
        <v>100</v>
      </c>
      <c r="B25" s="34">
        <v>0.79374613999999999</v>
      </c>
      <c r="C25" s="34">
        <v>0.75918326000000003</v>
      </c>
      <c r="D25" s="22">
        <f t="shared" si="2"/>
        <v>0.77646470000000001</v>
      </c>
      <c r="E25" s="22">
        <f t="shared" si="3"/>
        <v>2.4439646825336874E-2</v>
      </c>
    </row>
    <row r="26" spans="1:5" ht="15.75" x14ac:dyDescent="0.25">
      <c r="A26" s="12" t="s">
        <v>101</v>
      </c>
      <c r="B26" s="34" t="s">
        <v>73</v>
      </c>
      <c r="C26" s="34" t="s">
        <v>73</v>
      </c>
      <c r="D26" s="22"/>
      <c r="E26" s="22"/>
    </row>
    <row r="27" spans="1:5" ht="15.75" x14ac:dyDescent="0.25">
      <c r="A27" s="12" t="s">
        <v>102</v>
      </c>
      <c r="B27" s="34">
        <v>1.4461204999999999</v>
      </c>
      <c r="C27" s="34">
        <v>1.5728510599999999</v>
      </c>
      <c r="D27" s="22">
        <f t="shared" ref="D27:D53" si="4">AVERAGE(B27:C27)</f>
        <v>1.5094857799999999</v>
      </c>
      <c r="E27" s="22">
        <f t="shared" ref="E27:E53" si="5">STDEV(B27:C27)</f>
        <v>8.9612038359568588E-2</v>
      </c>
    </row>
    <row r="28" spans="1:5" ht="15.75" x14ac:dyDescent="0.25">
      <c r="A28" s="12" t="s">
        <v>103</v>
      </c>
      <c r="B28" s="34">
        <v>2.9611267400000001</v>
      </c>
      <c r="C28" s="34">
        <v>3.0249720599999996</v>
      </c>
      <c r="D28" s="22">
        <f t="shared" si="4"/>
        <v>2.9930493999999999</v>
      </c>
      <c r="E28" s="22">
        <f t="shared" si="5"/>
        <v>4.5145458719024777E-2</v>
      </c>
    </row>
    <row r="29" spans="1:5" ht="15.75" x14ac:dyDescent="0.25">
      <c r="A29" s="12" t="s">
        <v>104</v>
      </c>
      <c r="B29" s="34">
        <v>1.8635152799999999</v>
      </c>
      <c r="C29" s="34">
        <v>1.9355212799999999</v>
      </c>
      <c r="D29" s="22">
        <f t="shared" si="4"/>
        <v>1.8995182799999999</v>
      </c>
      <c r="E29" s="22">
        <f t="shared" si="5"/>
        <v>5.0915930886118552E-2</v>
      </c>
    </row>
    <row r="30" spans="1:5" ht="15.75" x14ac:dyDescent="0.25">
      <c r="A30" s="12" t="s">
        <v>105</v>
      </c>
      <c r="B30" s="34">
        <v>7.5087856799999999</v>
      </c>
      <c r="C30" s="34">
        <v>7.4127776799999996</v>
      </c>
      <c r="D30" s="22">
        <f t="shared" si="4"/>
        <v>7.4607816800000002</v>
      </c>
      <c r="E30" s="22">
        <f t="shared" si="5"/>
        <v>6.7887907848158277E-2</v>
      </c>
    </row>
    <row r="31" spans="1:5" ht="15.75" x14ac:dyDescent="0.25">
      <c r="A31" s="12" t="s">
        <v>106</v>
      </c>
      <c r="B31" s="34">
        <v>2.3185932</v>
      </c>
      <c r="C31" s="34">
        <v>2.6090173999999999</v>
      </c>
      <c r="D31" s="22">
        <f t="shared" si="4"/>
        <v>2.4638052999999998</v>
      </c>
      <c r="E31" s="22">
        <f t="shared" si="5"/>
        <v>0.20536092124067806</v>
      </c>
    </row>
    <row r="32" spans="1:5" ht="15.75" x14ac:dyDescent="0.25">
      <c r="A32" s="12" t="s">
        <v>107</v>
      </c>
      <c r="B32" s="34">
        <v>3.2589915599999997</v>
      </c>
      <c r="C32" s="34">
        <v>3.2045070199999999</v>
      </c>
      <c r="D32" s="22">
        <f t="shared" si="4"/>
        <v>3.2317492899999998</v>
      </c>
      <c r="E32" s="22">
        <f t="shared" si="5"/>
        <v>3.8526387703829559E-2</v>
      </c>
    </row>
    <row r="33" spans="1:5" ht="15.75" x14ac:dyDescent="0.25">
      <c r="A33" s="12" t="s">
        <v>108</v>
      </c>
      <c r="B33" s="34">
        <v>6.9576997599999997</v>
      </c>
      <c r="C33" s="34">
        <v>6.7932860599999989</v>
      </c>
      <c r="D33" s="22">
        <f t="shared" si="4"/>
        <v>6.8754929099999993</v>
      </c>
      <c r="E33" s="22">
        <f t="shared" si="5"/>
        <v>0.11625804218997121</v>
      </c>
    </row>
    <row r="34" spans="1:5" ht="15.75" x14ac:dyDescent="0.25">
      <c r="A34" s="12" t="s">
        <v>109</v>
      </c>
      <c r="B34" s="34">
        <v>0.98696223999999999</v>
      </c>
      <c r="C34" s="34">
        <v>0.95551962000000001</v>
      </c>
      <c r="D34" s="22">
        <f t="shared" si="4"/>
        <v>0.97124093</v>
      </c>
      <c r="E34" s="22">
        <f t="shared" si="5"/>
        <v>2.2233289820271746E-2</v>
      </c>
    </row>
    <row r="35" spans="1:5" ht="15.75" x14ac:dyDescent="0.25">
      <c r="A35" s="12" t="s">
        <v>110</v>
      </c>
      <c r="B35" s="34">
        <v>0.97424117999999993</v>
      </c>
      <c r="C35" s="34">
        <v>0.9300775</v>
      </c>
      <c r="D35" s="22">
        <f t="shared" si="4"/>
        <v>0.95215933999999991</v>
      </c>
      <c r="E35" s="22">
        <f t="shared" si="5"/>
        <v>3.1228437610152652E-2</v>
      </c>
    </row>
    <row r="36" spans="1:5" ht="15.75" x14ac:dyDescent="0.25">
      <c r="A36" s="12" t="s">
        <v>111</v>
      </c>
      <c r="B36" s="34">
        <v>3.7279906399999998</v>
      </c>
      <c r="C36" s="34">
        <v>3.5400549800000003</v>
      </c>
      <c r="D36" s="22">
        <f t="shared" si="4"/>
        <v>3.6340228100000003</v>
      </c>
      <c r="E36" s="22">
        <f t="shared" si="5"/>
        <v>0.13289057961276904</v>
      </c>
    </row>
    <row r="37" spans="1:5" ht="15.75" x14ac:dyDescent="0.25">
      <c r="A37" s="12" t="s">
        <v>112</v>
      </c>
      <c r="B37" s="34">
        <v>0.75054253999999987</v>
      </c>
      <c r="C37" s="34">
        <v>0.54652553999999998</v>
      </c>
      <c r="D37" s="22">
        <f t="shared" si="4"/>
        <v>0.64853403999999992</v>
      </c>
      <c r="E37" s="22">
        <f t="shared" si="5"/>
        <v>0.14426180417733614</v>
      </c>
    </row>
    <row r="38" spans="1:5" ht="15.75" x14ac:dyDescent="0.25">
      <c r="A38" s="12" t="s">
        <v>113</v>
      </c>
      <c r="B38" s="34">
        <v>4.1919493000000001</v>
      </c>
      <c r="C38" s="34">
        <v>4.2845970199999996</v>
      </c>
      <c r="D38" s="22">
        <f t="shared" si="4"/>
        <v>4.2382731600000003</v>
      </c>
      <c r="E38" s="22">
        <f t="shared" si="5"/>
        <v>6.5511831073472207E-2</v>
      </c>
    </row>
    <row r="39" spans="1:5" ht="15.75" x14ac:dyDescent="0.25">
      <c r="A39" s="12" t="s">
        <v>114</v>
      </c>
      <c r="B39" s="34">
        <v>6.2782031399999996</v>
      </c>
      <c r="C39" s="34">
        <v>6.0924276599999994</v>
      </c>
      <c r="D39" s="22">
        <f t="shared" si="4"/>
        <v>6.1853153999999995</v>
      </c>
      <c r="E39" s="22">
        <f t="shared" si="5"/>
        <v>0.13136310168618598</v>
      </c>
    </row>
    <row r="40" spans="1:5" ht="15.75" x14ac:dyDescent="0.25">
      <c r="A40" s="12" t="s">
        <v>115</v>
      </c>
      <c r="B40" s="34">
        <v>14.816194579999999</v>
      </c>
      <c r="C40" s="34">
        <v>14.356796299999999</v>
      </c>
      <c r="D40" s="22">
        <f t="shared" si="4"/>
        <v>14.58649544</v>
      </c>
      <c r="E40" s="22">
        <f t="shared" si="5"/>
        <v>0.32484363905343649</v>
      </c>
    </row>
    <row r="41" spans="1:5" ht="15.75" x14ac:dyDescent="0.25">
      <c r="A41" s="12" t="s">
        <v>116</v>
      </c>
      <c r="B41" s="34">
        <v>11.693534379999999</v>
      </c>
      <c r="C41" s="34">
        <v>12.987242179999999</v>
      </c>
      <c r="D41" s="22">
        <f t="shared" si="4"/>
        <v>12.340388279999999</v>
      </c>
      <c r="E41" s="22">
        <f t="shared" si="5"/>
        <v>0.91478955825392971</v>
      </c>
    </row>
    <row r="42" spans="1:5" ht="15.75" x14ac:dyDescent="0.25">
      <c r="A42" s="12" t="s">
        <v>117</v>
      </c>
      <c r="B42" s="34">
        <v>0.79926660000000005</v>
      </c>
      <c r="C42" s="34">
        <v>0.67757645999999994</v>
      </c>
      <c r="D42" s="22">
        <f t="shared" si="4"/>
        <v>0.73842152999999999</v>
      </c>
      <c r="E42" s="22">
        <f t="shared" si="5"/>
        <v>8.6047923197540413E-2</v>
      </c>
    </row>
    <row r="43" spans="1:5" ht="15.75" x14ac:dyDescent="0.25">
      <c r="A43" s="12" t="s">
        <v>118</v>
      </c>
      <c r="B43" s="34">
        <v>2.8087140399999995</v>
      </c>
      <c r="C43" s="34">
        <v>2.9332844199999997</v>
      </c>
      <c r="D43" s="22">
        <f t="shared" si="4"/>
        <v>2.8709992299999998</v>
      </c>
      <c r="E43" s="22">
        <f t="shared" si="5"/>
        <v>8.8084560432985223E-2</v>
      </c>
    </row>
    <row r="44" spans="1:5" ht="15.75" x14ac:dyDescent="0.25">
      <c r="A44" s="12" t="s">
        <v>119</v>
      </c>
      <c r="B44" s="34">
        <v>5.4441336400000004</v>
      </c>
      <c r="C44" s="34">
        <v>5.6289490400000002</v>
      </c>
      <c r="D44" s="22">
        <f t="shared" si="4"/>
        <v>5.5365413400000003</v>
      </c>
      <c r="E44" s="22">
        <f t="shared" si="5"/>
        <v>0.13068422260770407</v>
      </c>
    </row>
    <row r="45" spans="1:5" ht="15.75" x14ac:dyDescent="0.25">
      <c r="A45" s="12" t="s">
        <v>120</v>
      </c>
      <c r="B45" s="34">
        <v>1.8179114799999998</v>
      </c>
      <c r="C45" s="34">
        <v>1.8433535999999999</v>
      </c>
      <c r="D45" s="22">
        <f t="shared" si="4"/>
        <v>1.8306325399999999</v>
      </c>
      <c r="E45" s="22">
        <f t="shared" si="5"/>
        <v>1.7990295579761971E-2</v>
      </c>
    </row>
    <row r="46" spans="1:5" ht="15.75" x14ac:dyDescent="0.25">
      <c r="A46" s="12" t="s">
        <v>121</v>
      </c>
      <c r="B46" s="34">
        <v>2.6157379600000001</v>
      </c>
      <c r="C46" s="34">
        <v>2.5914959400000002</v>
      </c>
      <c r="D46" s="22">
        <f t="shared" si="4"/>
        <v>2.6036169500000002</v>
      </c>
      <c r="E46" s="22">
        <f t="shared" si="5"/>
        <v>1.714169673165989E-2</v>
      </c>
    </row>
    <row r="47" spans="1:5" ht="15.75" x14ac:dyDescent="0.25">
      <c r="A47" s="12" t="s">
        <v>122</v>
      </c>
      <c r="B47" s="34">
        <v>9.682406799999999</v>
      </c>
      <c r="C47" s="34">
        <v>9.6478439199999979</v>
      </c>
      <c r="D47" s="22">
        <f t="shared" si="4"/>
        <v>9.6651253599999976</v>
      </c>
      <c r="E47" s="22">
        <f t="shared" si="5"/>
        <v>2.4439646825337658E-2</v>
      </c>
    </row>
    <row r="48" spans="1:5" ht="15.75" x14ac:dyDescent="0.25">
      <c r="A48" s="12" t="s">
        <v>123</v>
      </c>
      <c r="B48" s="34">
        <v>3.8311992400000001</v>
      </c>
      <c r="C48" s="34">
        <v>3.9317676199999996</v>
      </c>
      <c r="D48" s="22">
        <f t="shared" si="4"/>
        <v>3.8814834299999998</v>
      </c>
      <c r="E48" s="22">
        <f t="shared" si="5"/>
        <v>7.1112583470945179E-2</v>
      </c>
    </row>
    <row r="49" spans="1:5" ht="15.75" x14ac:dyDescent="0.25">
      <c r="A49" s="12" t="s">
        <v>124</v>
      </c>
      <c r="B49" s="34">
        <v>4.5699807999999997</v>
      </c>
      <c r="C49" s="34">
        <v>4.8647253600000004</v>
      </c>
      <c r="D49" s="22">
        <f t="shared" si="4"/>
        <v>4.7173530800000005</v>
      </c>
      <c r="E49" s="22">
        <f t="shared" si="5"/>
        <v>0.20841587709384574</v>
      </c>
    </row>
    <row r="50" spans="1:5" ht="15.75" x14ac:dyDescent="0.25">
      <c r="A50" s="12" t="s">
        <v>126</v>
      </c>
      <c r="B50" s="34">
        <v>15.663945219999999</v>
      </c>
      <c r="C50" s="34">
        <v>16.474012719999998</v>
      </c>
      <c r="D50" s="22">
        <f t="shared" si="4"/>
        <v>16.068978969999996</v>
      </c>
      <c r="E50" s="22">
        <f t="shared" si="5"/>
        <v>0.57280422246883278</v>
      </c>
    </row>
    <row r="51" spans="1:5" ht="15.75" x14ac:dyDescent="0.25">
      <c r="A51" s="12" t="s">
        <v>125</v>
      </c>
      <c r="B51" s="34">
        <v>1.8949578999999999</v>
      </c>
      <c r="C51" s="34">
        <v>1.9288007199999999</v>
      </c>
      <c r="D51" s="22">
        <f t="shared" si="4"/>
        <v>1.9118793099999998</v>
      </c>
      <c r="E51" s="22">
        <f t="shared" si="5"/>
        <v>2.3930487516475748E-2</v>
      </c>
    </row>
    <row r="52" spans="1:5" ht="15.75" x14ac:dyDescent="0.25">
      <c r="A52" s="12" t="s">
        <v>127</v>
      </c>
      <c r="B52" s="34">
        <v>8.9215433999999991</v>
      </c>
      <c r="C52" s="34">
        <v>9.4212650399999998</v>
      </c>
      <c r="D52" s="22">
        <f t="shared" si="4"/>
        <v>9.1714042199999994</v>
      </c>
      <c r="E52" s="22">
        <f t="shared" si="5"/>
        <v>0.35335656034966312</v>
      </c>
    </row>
    <row r="53" spans="1:5" ht="15.75" x14ac:dyDescent="0.25">
      <c r="A53" s="12" t="s">
        <v>128</v>
      </c>
      <c r="B53" s="34">
        <v>6.9046553399999997</v>
      </c>
      <c r="C53" s="34">
        <v>6.7863254799999995</v>
      </c>
      <c r="D53" s="22">
        <f t="shared" si="4"/>
        <v>6.84549041</v>
      </c>
      <c r="E53" s="22">
        <f t="shared" si="5"/>
        <v>8.3671846422854967E-2</v>
      </c>
    </row>
    <row r="54" spans="1:5" ht="15.75" x14ac:dyDescent="0.25">
      <c r="A54" s="12"/>
      <c r="B54" s="34"/>
      <c r="C54" s="34"/>
      <c r="D54" s="18"/>
      <c r="E54" s="18"/>
    </row>
    <row r="55" spans="1:5" ht="15.75" x14ac:dyDescent="0.25">
      <c r="A55" s="12" t="s">
        <v>129</v>
      </c>
      <c r="B55" s="34">
        <v>1.2968280599999999</v>
      </c>
      <c r="C55" s="34">
        <v>1.3498724799999999</v>
      </c>
      <c r="D55" s="18">
        <f>AVERAGE(B55:C55)</f>
        <v>1.3233502699999999</v>
      </c>
      <c r="E55" s="18">
        <f>STDEV(B55:C55)</f>
        <v>3.7508069086107314E-2</v>
      </c>
    </row>
    <row r="56" spans="1:5" ht="15.75" x14ac:dyDescent="0.25">
      <c r="A56" s="12" t="s">
        <v>130</v>
      </c>
      <c r="B56" s="34">
        <v>1.4466005399999999</v>
      </c>
      <c r="C56" s="34">
        <v>1.5126060399999999</v>
      </c>
      <c r="D56" s="18">
        <f>AVERAGE(B56:C56)</f>
        <v>1.47960329</v>
      </c>
      <c r="E56" s="18">
        <f>STDEV(B56:C56)</f>
        <v>4.667293664560862E-2</v>
      </c>
    </row>
    <row r="57" spans="1:5" ht="15.75" x14ac:dyDescent="0.25">
      <c r="A57" s="12" t="s">
        <v>131</v>
      </c>
      <c r="B57" s="34">
        <v>1.5186065399999999</v>
      </c>
      <c r="C57" s="34">
        <v>1.5104458599999999</v>
      </c>
      <c r="D57" s="18">
        <f>AVERAGE(B57:C57)</f>
        <v>1.5145261999999999</v>
      </c>
      <c r="E57" s="18">
        <f>STDEV(B57:C57)</f>
        <v>5.7704721670934567E-3</v>
      </c>
    </row>
    <row r="58" spans="1:5" ht="15.75" x14ac:dyDescent="0.25">
      <c r="A58" s="11" t="s">
        <v>58</v>
      </c>
      <c r="B58" s="34"/>
      <c r="C58" s="34"/>
      <c r="D58" s="31">
        <f>AVERAGE(D55:D57)</f>
        <v>1.4391599199999998</v>
      </c>
      <c r="E58" s="31">
        <f>STDEV(D55:D57)</f>
        <v>0.10180279311275749</v>
      </c>
    </row>
    <row r="59" spans="1:5" ht="15.75" x14ac:dyDescent="0.25">
      <c r="A59" s="12"/>
      <c r="B59" s="34"/>
      <c r="C59" s="34"/>
      <c r="D59" s="18"/>
      <c r="E59" s="18"/>
    </row>
    <row r="60" spans="1:5" ht="15.75" x14ac:dyDescent="0.25">
      <c r="A60" s="12" t="s">
        <v>132</v>
      </c>
      <c r="B60" s="34">
        <v>1.6194149399999997</v>
      </c>
      <c r="C60" s="34">
        <v>1.7677473000000001</v>
      </c>
      <c r="D60" s="18">
        <f>AVERAGE(B60:C60)</f>
        <v>1.6935811199999999</v>
      </c>
      <c r="E60" s="18">
        <f>STDEV(B60:C60)</f>
        <v>0.10488681762540446</v>
      </c>
    </row>
    <row r="61" spans="1:5" ht="15.75" x14ac:dyDescent="0.25">
      <c r="A61" s="12" t="s">
        <v>133</v>
      </c>
      <c r="B61" s="34">
        <v>1.7111025799999999</v>
      </c>
      <c r="C61" s="34">
        <v>1.9760846599999999</v>
      </c>
      <c r="D61" s="18">
        <f>AVERAGE(B61:C61)</f>
        <v>1.84359362</v>
      </c>
      <c r="E61" s="18">
        <f>STDEV(B61:C61)</f>
        <v>0.18737062566091622</v>
      </c>
    </row>
    <row r="62" spans="1:5" ht="15.75" x14ac:dyDescent="0.25">
      <c r="A62" s="12" t="s">
        <v>134</v>
      </c>
      <c r="B62" s="34">
        <v>1.7641469999999999</v>
      </c>
      <c r="C62" s="34">
        <v>1.8630352399999999</v>
      </c>
      <c r="D62" s="18">
        <f>AVERAGE(B62:C62)</f>
        <v>1.8135911199999999</v>
      </c>
      <c r="E62" s="18">
        <f>STDEV(B62:C62)</f>
        <v>6.9924545083602768E-2</v>
      </c>
    </row>
    <row r="63" spans="1:5" ht="15.75" x14ac:dyDescent="0.25">
      <c r="A63" s="11" t="s">
        <v>58</v>
      </c>
      <c r="B63" s="34"/>
      <c r="C63" s="34"/>
      <c r="D63" s="31">
        <f>AVERAGE(D60:D62)</f>
        <v>1.78358862</v>
      </c>
      <c r="E63" s="31">
        <f>STDEV(D60:D62)</f>
        <v>7.9379153710215408E-2</v>
      </c>
    </row>
    <row r="64" spans="1:5" ht="15.75" x14ac:dyDescent="0.25">
      <c r="A64" s="12"/>
      <c r="B64" s="34"/>
      <c r="C64" s="34"/>
      <c r="D64" s="18"/>
      <c r="E64" s="18"/>
    </row>
    <row r="65" spans="1:5" ht="15.75" x14ac:dyDescent="0.25">
      <c r="A65" s="12" t="s">
        <v>135</v>
      </c>
      <c r="B65" s="34">
        <v>7.3453320599999996</v>
      </c>
      <c r="C65" s="34">
        <v>7.8186514999999996</v>
      </c>
      <c r="D65" s="18">
        <f>AVERAGE(B65:C65)</f>
        <v>7.5819917799999992</v>
      </c>
      <c r="E65" s="18">
        <f>STDEV(B65:C65)</f>
        <v>0.33468738569141926</v>
      </c>
    </row>
    <row r="66" spans="1:5" ht="15.75" x14ac:dyDescent="0.25">
      <c r="A66" s="12" t="s">
        <v>136</v>
      </c>
      <c r="B66" s="34">
        <v>7.2397232599999999</v>
      </c>
      <c r="C66" s="34">
        <v>7.6892807199999993</v>
      </c>
      <c r="D66" s="18">
        <f>AVERAGE(B66:C66)</f>
        <v>7.4645019899999996</v>
      </c>
      <c r="E66" s="18">
        <f>STDEV(B66:C66)</f>
        <v>0.31788512849899969</v>
      </c>
    </row>
    <row r="67" spans="1:5" ht="15.75" x14ac:dyDescent="0.25">
      <c r="A67" s="12" t="s">
        <v>137</v>
      </c>
      <c r="B67" s="34">
        <v>7.5779114399999994</v>
      </c>
      <c r="C67" s="34">
        <v>7.4362996399999997</v>
      </c>
      <c r="D67" s="18">
        <f>AVERAGE(B67:C67)</f>
        <v>7.5071055399999995</v>
      </c>
      <c r="E67" s="18">
        <f>STDEV(B67:C67)</f>
        <v>0.10013466407603294</v>
      </c>
    </row>
    <row r="68" spans="1:5" ht="15.75" x14ac:dyDescent="0.25">
      <c r="A68" s="12" t="s">
        <v>138</v>
      </c>
      <c r="B68" s="34">
        <v>7.8575347399999993</v>
      </c>
      <c r="C68" s="34">
        <v>7.5006249999999994</v>
      </c>
      <c r="D68" s="18">
        <f>AVERAGE(B68:C68)</f>
        <v>7.6790798699999989</v>
      </c>
      <c r="E68" s="18">
        <f>STDEV(B68:C68)</f>
        <v>0.25237329742552744</v>
      </c>
    </row>
    <row r="69" spans="1:5" ht="15.75" x14ac:dyDescent="0.25">
      <c r="A69" s="11" t="s">
        <v>58</v>
      </c>
      <c r="B69" s="34"/>
      <c r="C69" s="34"/>
      <c r="D69" s="31">
        <f>AVERAGE(D65:D68)</f>
        <v>7.5581697949999986</v>
      </c>
      <c r="E69" s="31">
        <f>STDEV(D65:D68)</f>
        <v>9.410623259215925E-2</v>
      </c>
    </row>
    <row r="70" spans="1:5" ht="15.75" x14ac:dyDescent="0.25">
      <c r="A70" s="12"/>
      <c r="B70" s="34"/>
      <c r="C70" s="34"/>
      <c r="D70" s="18"/>
      <c r="E70" s="18"/>
    </row>
    <row r="71" spans="1:5" ht="15.75" x14ac:dyDescent="0.25">
      <c r="A71" s="12" t="s">
        <v>139</v>
      </c>
      <c r="B71" s="34">
        <v>3.1485823600000002</v>
      </c>
      <c r="C71" s="34">
        <v>3.5189332199999996</v>
      </c>
      <c r="D71" s="18">
        <f>AVERAGE(B71:C71)</f>
        <v>3.3337577899999999</v>
      </c>
      <c r="E71" s="18">
        <f>STDEV(B71:C71)</f>
        <v>0.26187760452426928</v>
      </c>
    </row>
    <row r="72" spans="1:5" ht="15.75" x14ac:dyDescent="0.25">
      <c r="A72" s="12" t="s">
        <v>140</v>
      </c>
      <c r="B72" s="34">
        <v>3.3878822999999998</v>
      </c>
      <c r="C72" s="34">
        <v>3.4121243199999998</v>
      </c>
      <c r="D72" s="18">
        <f>AVERAGE(B72:C72)</f>
        <v>3.4000033099999998</v>
      </c>
      <c r="E72" s="18">
        <f>STDEV(B72:C72)</f>
        <v>1.714169673165989E-2</v>
      </c>
    </row>
    <row r="73" spans="1:5" ht="15.75" x14ac:dyDescent="0.25">
      <c r="A73" s="12" t="s">
        <v>141</v>
      </c>
      <c r="B73" s="34">
        <v>3.5472555799999999</v>
      </c>
      <c r="C73" s="34">
        <v>3.4795699399999998</v>
      </c>
      <c r="D73" s="18">
        <f>AVERAGE(B73:C73)</f>
        <v>3.5134127599999996</v>
      </c>
      <c r="E73" s="18">
        <f>STDEV(B73:C73)</f>
        <v>4.7860975032951496E-2</v>
      </c>
    </row>
    <row r="74" spans="1:5" ht="15.75" x14ac:dyDescent="0.25">
      <c r="A74" s="12" t="s">
        <v>142</v>
      </c>
      <c r="B74" s="34">
        <v>3.4200449800000001</v>
      </c>
      <c r="C74" s="34">
        <v>3.2028268799999999</v>
      </c>
      <c r="D74" s="18">
        <f>AVERAGE(B74:C74)</f>
        <v>3.31143593</v>
      </c>
      <c r="E74" s="18">
        <f>STDEV(B74:C74)</f>
        <v>0.15359639150645774</v>
      </c>
    </row>
    <row r="75" spans="1:5" ht="15.75" x14ac:dyDescent="0.25">
      <c r="A75" s="11" t="s">
        <v>58</v>
      </c>
      <c r="B75" s="34"/>
      <c r="C75" s="34"/>
      <c r="D75" s="31">
        <f>AVERAGE(D71:D74)</f>
        <v>3.3896524475000001</v>
      </c>
      <c r="E75" s="31">
        <f>STDEV(D71:D74)</f>
        <v>9.0674861734039547E-2</v>
      </c>
    </row>
  </sheetData>
  <mergeCells count="2">
    <mergeCell ref="C1:E1"/>
    <mergeCell ref="B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39E8-2AF3-4417-9E57-5DB847A02029}">
  <dimension ref="A1:E76"/>
  <sheetViews>
    <sheetView tabSelected="1" workbookViewId="0">
      <selection activeCell="H6" sqref="H6"/>
    </sheetView>
  </sheetViews>
  <sheetFormatPr defaultRowHeight="15" x14ac:dyDescent="0.25"/>
  <cols>
    <col min="1" max="1" width="18.140625" customWidth="1"/>
    <col min="2" max="2" width="15.7109375" customWidth="1"/>
    <col min="3" max="3" width="18.140625" customWidth="1"/>
    <col min="4" max="4" width="13.5703125" customWidth="1"/>
    <col min="5" max="5" width="12" customWidth="1"/>
  </cols>
  <sheetData>
    <row r="1" spans="1:5" ht="16.5" thickBot="1" x14ac:dyDescent="0.3">
      <c r="A1" s="25"/>
      <c r="B1" s="25"/>
      <c r="C1" s="25"/>
      <c r="D1" s="25"/>
      <c r="E1" s="25"/>
    </row>
    <row r="2" spans="1:5" ht="16.5" thickBot="1" x14ac:dyDescent="0.3">
      <c r="A2" s="147" t="s">
        <v>145</v>
      </c>
      <c r="B2" s="148"/>
      <c r="C2" s="148"/>
      <c r="D2" s="148"/>
      <c r="E2" s="148"/>
    </row>
    <row r="3" spans="1:5" ht="16.5" thickBot="1" x14ac:dyDescent="0.3">
      <c r="A3" s="147" t="s">
        <v>0</v>
      </c>
      <c r="B3" s="147" t="s">
        <v>158</v>
      </c>
      <c r="C3" s="147"/>
      <c r="D3" s="147"/>
      <c r="E3" s="147"/>
    </row>
    <row r="4" spans="1:5" ht="16.5" thickBot="1" x14ac:dyDescent="0.3">
      <c r="A4" s="147"/>
      <c r="B4" s="10" t="s">
        <v>1</v>
      </c>
      <c r="C4" s="10" t="s">
        <v>2</v>
      </c>
      <c r="D4" s="10" t="s">
        <v>3</v>
      </c>
      <c r="E4" s="10" t="s">
        <v>4</v>
      </c>
    </row>
    <row r="5" spans="1:5" ht="15.75" x14ac:dyDescent="0.25">
      <c r="A5" s="14" t="s">
        <v>79</v>
      </c>
      <c r="B5" s="23">
        <v>1.0771200000000001</v>
      </c>
      <c r="C5" s="23">
        <v>0.99475199999999986</v>
      </c>
      <c r="D5" s="24">
        <f t="shared" ref="D5:D36" si="0">AVERAGE(B5,C5)</f>
        <v>1.035936</v>
      </c>
      <c r="E5" s="24">
        <f t="shared" ref="E5:E36" si="1">STDEV(B5,C5)</f>
        <v>5.8242971352773704E-2</v>
      </c>
    </row>
    <row r="6" spans="1:5" ht="15.75" x14ac:dyDescent="0.25">
      <c r="A6" s="12" t="s">
        <v>80</v>
      </c>
      <c r="B6" s="18">
        <v>0.83212800000000009</v>
      </c>
      <c r="C6" s="18">
        <v>0.8595839999999999</v>
      </c>
      <c r="D6" s="22">
        <f t="shared" si="0"/>
        <v>0.84585599999999994</v>
      </c>
      <c r="E6" s="22">
        <f t="shared" si="1"/>
        <v>1.9414323784257718E-2</v>
      </c>
    </row>
    <row r="7" spans="1:5" ht="15.75" x14ac:dyDescent="0.25">
      <c r="A7" s="12" t="s">
        <v>81</v>
      </c>
      <c r="B7" s="18">
        <v>0.71174400000000004</v>
      </c>
      <c r="C7" s="18">
        <v>0.81100799999999995</v>
      </c>
      <c r="D7" s="22">
        <f t="shared" si="0"/>
        <v>0.76137600000000005</v>
      </c>
      <c r="E7" s="22">
        <f t="shared" si="1"/>
        <v>7.0190247527701394E-2</v>
      </c>
    </row>
    <row r="8" spans="1:5" ht="15.75" x14ac:dyDescent="0.25">
      <c r="A8" s="12" t="s">
        <v>82</v>
      </c>
      <c r="B8" s="18">
        <v>13.578047999999999</v>
      </c>
      <c r="C8" s="18">
        <v>12.522048</v>
      </c>
      <c r="D8" s="22">
        <f t="shared" si="0"/>
        <v>13.050048</v>
      </c>
      <c r="E8" s="22">
        <f t="shared" si="1"/>
        <v>0.74670476093299365</v>
      </c>
    </row>
    <row r="9" spans="1:5" ht="15.75" x14ac:dyDescent="0.25">
      <c r="A9" s="12" t="s">
        <v>83</v>
      </c>
      <c r="B9" s="18">
        <v>6.8449919999999995</v>
      </c>
      <c r="C9" s="18">
        <v>7.4722559999999989</v>
      </c>
      <c r="D9" s="22">
        <f t="shared" si="0"/>
        <v>7.1586239999999997</v>
      </c>
      <c r="E9" s="22">
        <f t="shared" si="1"/>
        <v>0.44354262799419808</v>
      </c>
    </row>
    <row r="10" spans="1:5" ht="15.75" x14ac:dyDescent="0.25">
      <c r="A10" s="12" t="s">
        <v>84</v>
      </c>
      <c r="B10" s="18">
        <v>11.324543999999999</v>
      </c>
      <c r="C10" s="18">
        <v>11.80608</v>
      </c>
      <c r="D10" s="22">
        <f t="shared" si="0"/>
        <v>11.565311999999999</v>
      </c>
      <c r="E10" s="22">
        <f t="shared" si="1"/>
        <v>0.34049737098544547</v>
      </c>
    </row>
    <row r="11" spans="1:5" ht="15.75" x14ac:dyDescent="0.25">
      <c r="A11" s="12" t="s">
        <v>85</v>
      </c>
      <c r="B11" s="18">
        <v>6.5197440000000002</v>
      </c>
      <c r="C11" s="18">
        <v>7.1385599999999991</v>
      </c>
      <c r="D11" s="22">
        <f t="shared" si="0"/>
        <v>6.8291519999999997</v>
      </c>
      <c r="E11" s="22">
        <f t="shared" si="1"/>
        <v>0.43756898990673382</v>
      </c>
    </row>
    <row r="12" spans="1:5" ht="15.75" x14ac:dyDescent="0.25">
      <c r="A12" s="12" t="s">
        <v>86</v>
      </c>
      <c r="B12" s="18">
        <v>7.1786880000000002</v>
      </c>
      <c r="C12" s="18">
        <v>9.65184</v>
      </c>
      <c r="D12" s="22">
        <f t="shared" si="0"/>
        <v>8.4152640000000005</v>
      </c>
      <c r="E12" s="22">
        <f t="shared" si="1"/>
        <v>1.748782550105066</v>
      </c>
    </row>
    <row r="13" spans="1:5" ht="15.75" x14ac:dyDescent="0.25">
      <c r="A13" s="12" t="s">
        <v>87</v>
      </c>
      <c r="B13" s="18">
        <v>0.64838399999999996</v>
      </c>
      <c r="C13" s="18">
        <v>0.63148799999999994</v>
      </c>
      <c r="D13" s="22">
        <f t="shared" si="0"/>
        <v>0.63993599999999995</v>
      </c>
      <c r="E13" s="22">
        <f t="shared" si="1"/>
        <v>1.1947276174927923E-2</v>
      </c>
    </row>
    <row r="14" spans="1:5" ht="15.75" x14ac:dyDescent="0.25">
      <c r="A14" s="12" t="s">
        <v>88</v>
      </c>
      <c r="B14" s="18">
        <v>9.6666239999999988</v>
      </c>
      <c r="C14" s="18">
        <v>9.5230080000000008</v>
      </c>
      <c r="D14" s="22">
        <f t="shared" si="0"/>
        <v>9.5948159999999998</v>
      </c>
      <c r="E14" s="22">
        <f t="shared" si="1"/>
        <v>0.10155184748688577</v>
      </c>
    </row>
    <row r="15" spans="1:5" ht="15.75" x14ac:dyDescent="0.25">
      <c r="A15" s="12" t="s">
        <v>89</v>
      </c>
      <c r="B15" s="18">
        <v>7.1512320000000003</v>
      </c>
      <c r="C15" s="18">
        <v>7.7742719999999998</v>
      </c>
      <c r="D15" s="22">
        <f t="shared" si="0"/>
        <v>7.4627520000000001</v>
      </c>
      <c r="E15" s="22">
        <f t="shared" si="1"/>
        <v>0.44055580895046625</v>
      </c>
    </row>
    <row r="16" spans="1:5" ht="15.75" x14ac:dyDescent="0.25">
      <c r="A16" s="12" t="s">
        <v>90</v>
      </c>
      <c r="B16" s="18">
        <v>6.7964159999999998</v>
      </c>
      <c r="C16" s="18">
        <v>6.4437120000000006</v>
      </c>
      <c r="D16" s="22">
        <f t="shared" si="0"/>
        <v>6.6200640000000002</v>
      </c>
      <c r="E16" s="22">
        <f t="shared" si="1"/>
        <v>0.24939939015161952</v>
      </c>
    </row>
    <row r="17" spans="1:5" ht="15.75" x14ac:dyDescent="0.25">
      <c r="A17" s="12" t="s">
        <v>91</v>
      </c>
      <c r="B17" s="18">
        <v>6.5155199999999995</v>
      </c>
      <c r="C17" s="18">
        <v>5.8967039999999997</v>
      </c>
      <c r="D17" s="22">
        <f t="shared" si="0"/>
        <v>6.2061119999999992</v>
      </c>
      <c r="E17" s="22">
        <f t="shared" si="1"/>
        <v>0.43756898990673443</v>
      </c>
    </row>
    <row r="18" spans="1:5" ht="15.75" x14ac:dyDescent="0.25">
      <c r="A18" s="12" t="s">
        <v>92</v>
      </c>
      <c r="B18" s="18">
        <v>3.3918720000000002</v>
      </c>
      <c r="C18" s="18">
        <v>2.7096960000000001</v>
      </c>
      <c r="D18" s="22">
        <f t="shared" si="0"/>
        <v>3.0507840000000002</v>
      </c>
      <c r="E18" s="22">
        <f t="shared" si="1"/>
        <v>0.48237127556271586</v>
      </c>
    </row>
    <row r="19" spans="1:5" ht="15.75" x14ac:dyDescent="0.25">
      <c r="A19" s="12" t="s">
        <v>93</v>
      </c>
      <c r="B19" s="18">
        <v>6.1522559999999995</v>
      </c>
      <c r="C19" s="18">
        <v>6.093119999999999</v>
      </c>
      <c r="D19" s="22">
        <f t="shared" si="0"/>
        <v>6.1226879999999992</v>
      </c>
      <c r="E19" s="22">
        <f t="shared" si="1"/>
        <v>4.1815466612248046E-2</v>
      </c>
    </row>
    <row r="20" spans="1:5" ht="15.75" x14ac:dyDescent="0.25">
      <c r="A20" s="12" t="s">
        <v>94</v>
      </c>
      <c r="B20" s="18">
        <v>4.1099519999999998</v>
      </c>
      <c r="C20" s="18">
        <v>3.9262079999999999</v>
      </c>
      <c r="D20" s="22">
        <f t="shared" si="0"/>
        <v>4.0180799999999994</v>
      </c>
      <c r="E20" s="22">
        <f t="shared" si="1"/>
        <v>0.12992662840234093</v>
      </c>
    </row>
    <row r="21" spans="1:5" ht="15.75" x14ac:dyDescent="0.25">
      <c r="A21" s="12" t="s">
        <v>95</v>
      </c>
      <c r="B21" s="18">
        <v>1.5185279999999999</v>
      </c>
      <c r="C21" s="18">
        <v>1.49952</v>
      </c>
      <c r="D21" s="22">
        <f t="shared" si="0"/>
        <v>1.5090239999999999</v>
      </c>
      <c r="E21" s="22">
        <f t="shared" si="1"/>
        <v>1.3440685696793834E-2</v>
      </c>
    </row>
    <row r="22" spans="1:5" ht="15.75" x14ac:dyDescent="0.25">
      <c r="A22" s="12" t="s">
        <v>96</v>
      </c>
      <c r="B22" s="18">
        <v>1.33056</v>
      </c>
      <c r="C22" s="18">
        <v>1.4277120000000001</v>
      </c>
      <c r="D22" s="22">
        <f t="shared" si="0"/>
        <v>1.3791359999999999</v>
      </c>
      <c r="E22" s="22">
        <f t="shared" si="1"/>
        <v>6.869683800583555E-2</v>
      </c>
    </row>
    <row r="23" spans="1:5" ht="15.75" x14ac:dyDescent="0.25">
      <c r="A23" s="12" t="s">
        <v>97</v>
      </c>
      <c r="B23" s="18">
        <v>8.7521280000000008</v>
      </c>
      <c r="C23" s="18">
        <v>8.7605759999999986</v>
      </c>
      <c r="D23" s="22">
        <f t="shared" si="0"/>
        <v>8.7563519999999997</v>
      </c>
      <c r="E23" s="22">
        <f t="shared" si="1"/>
        <v>5.9736380874623914E-3</v>
      </c>
    </row>
    <row r="24" spans="1:5" ht="15.75" x14ac:dyDescent="0.25">
      <c r="A24" s="12" t="s">
        <v>98</v>
      </c>
      <c r="B24" s="18">
        <v>4.5365760000000002</v>
      </c>
      <c r="C24" s="18">
        <v>4.0339199999999993</v>
      </c>
      <c r="D24" s="22">
        <f t="shared" si="0"/>
        <v>4.2852479999999993</v>
      </c>
      <c r="E24" s="22">
        <f t="shared" si="1"/>
        <v>0.35543146620410587</v>
      </c>
    </row>
    <row r="25" spans="1:5" ht="15.75" x14ac:dyDescent="0.25">
      <c r="A25" s="12" t="s">
        <v>99</v>
      </c>
      <c r="B25" s="18">
        <v>4.53024</v>
      </c>
      <c r="C25" s="18">
        <v>4.4204159999999995</v>
      </c>
      <c r="D25" s="22">
        <f t="shared" si="0"/>
        <v>4.4753279999999993</v>
      </c>
      <c r="E25" s="22">
        <f t="shared" si="1"/>
        <v>7.7657295137031818E-2</v>
      </c>
    </row>
    <row r="26" spans="1:5" ht="15.75" x14ac:dyDescent="0.25">
      <c r="A26" s="12" t="s">
        <v>100</v>
      </c>
      <c r="B26" s="18">
        <v>0.74131199999999997</v>
      </c>
      <c r="C26" s="18">
        <v>1.0074239999999999</v>
      </c>
      <c r="D26" s="22">
        <f t="shared" si="0"/>
        <v>0.87436799999999992</v>
      </c>
      <c r="E26" s="22">
        <f t="shared" si="1"/>
        <v>0.18816959975511519</v>
      </c>
    </row>
    <row r="27" spans="1:5" ht="15.75" x14ac:dyDescent="0.25">
      <c r="A27" s="12" t="s">
        <v>101</v>
      </c>
      <c r="B27" s="18">
        <v>0.59769599999999989</v>
      </c>
      <c r="C27" s="18">
        <v>0.69695999999999991</v>
      </c>
      <c r="D27" s="22">
        <f t="shared" si="0"/>
        <v>0.6473279999999999</v>
      </c>
      <c r="E27" s="22">
        <f t="shared" si="1"/>
        <v>7.0190247527701463E-2</v>
      </c>
    </row>
    <row r="28" spans="1:5" ht="15.75" x14ac:dyDescent="0.25">
      <c r="A28" s="12" t="s">
        <v>102</v>
      </c>
      <c r="B28" s="18">
        <v>1.6853760000000002</v>
      </c>
      <c r="C28" s="18">
        <v>1.3580159999999999</v>
      </c>
      <c r="D28" s="22">
        <f t="shared" si="0"/>
        <v>1.5216959999999999</v>
      </c>
      <c r="E28" s="22">
        <f t="shared" si="1"/>
        <v>0.23147847588923021</v>
      </c>
    </row>
    <row r="29" spans="1:5" ht="15.75" x14ac:dyDescent="0.25">
      <c r="A29" s="12" t="s">
        <v>103</v>
      </c>
      <c r="B29" s="18">
        <v>2.7582720000000003</v>
      </c>
      <c r="C29" s="18">
        <v>3.1215359999999999</v>
      </c>
      <c r="D29" s="22">
        <f t="shared" si="0"/>
        <v>2.9399040000000003</v>
      </c>
      <c r="E29" s="22">
        <f t="shared" si="1"/>
        <v>0.2568664377609497</v>
      </c>
    </row>
    <row r="30" spans="1:5" ht="15.75" x14ac:dyDescent="0.25">
      <c r="A30" s="12" t="s">
        <v>104</v>
      </c>
      <c r="B30" s="18">
        <v>1.8691200000000001</v>
      </c>
      <c r="C30" s="18">
        <v>2.0190719999999995</v>
      </c>
      <c r="D30" s="22">
        <f t="shared" si="0"/>
        <v>1.9440959999999998</v>
      </c>
      <c r="E30" s="22">
        <f t="shared" si="1"/>
        <v>0.10603207605248477</v>
      </c>
    </row>
    <row r="31" spans="1:5" ht="15.75" x14ac:dyDescent="0.25">
      <c r="A31" s="12" t="s">
        <v>105</v>
      </c>
      <c r="B31" s="18">
        <v>6.9695999999999998</v>
      </c>
      <c r="C31" s="18">
        <v>7.294848</v>
      </c>
      <c r="D31" s="22">
        <f t="shared" si="0"/>
        <v>7.1322239999999999</v>
      </c>
      <c r="E31" s="22">
        <f t="shared" si="1"/>
        <v>0.22998506636736235</v>
      </c>
    </row>
    <row r="32" spans="1:5" ht="15.75" x14ac:dyDescent="0.25">
      <c r="A32" s="12" t="s">
        <v>106</v>
      </c>
      <c r="B32" s="18">
        <v>2.633664</v>
      </c>
      <c r="C32" s="18">
        <v>2.868096</v>
      </c>
      <c r="D32" s="22">
        <f t="shared" si="0"/>
        <v>2.75088</v>
      </c>
      <c r="E32" s="22">
        <f t="shared" si="1"/>
        <v>0.16576845692712469</v>
      </c>
    </row>
    <row r="33" spans="1:5" ht="15.75" x14ac:dyDescent="0.25">
      <c r="A33" s="12" t="s">
        <v>107</v>
      </c>
      <c r="B33" s="18">
        <v>3.2165759999999994</v>
      </c>
      <c r="C33" s="18">
        <v>2.9124479999999999</v>
      </c>
      <c r="D33" s="22">
        <f t="shared" si="0"/>
        <v>3.0645119999999997</v>
      </c>
      <c r="E33" s="22">
        <f t="shared" si="1"/>
        <v>0.21505097114870197</v>
      </c>
    </row>
    <row r="34" spans="1:5" ht="15.75" x14ac:dyDescent="0.25">
      <c r="A34" s="12" t="s">
        <v>108</v>
      </c>
      <c r="B34" s="18">
        <v>6.8386559999999994</v>
      </c>
      <c r="C34" s="18">
        <v>5.9347199999999996</v>
      </c>
      <c r="D34" s="22">
        <f t="shared" si="0"/>
        <v>6.3866879999999995</v>
      </c>
      <c r="E34" s="22">
        <f t="shared" si="1"/>
        <v>0.63917927535864294</v>
      </c>
    </row>
    <row r="35" spans="1:5" ht="15.75" x14ac:dyDescent="0.25">
      <c r="A35" s="12" t="s">
        <v>109</v>
      </c>
      <c r="B35" s="18">
        <v>1.0728959999999998</v>
      </c>
      <c r="C35" s="18">
        <v>1.0412159999999999</v>
      </c>
      <c r="D35" s="22">
        <f t="shared" si="0"/>
        <v>1.0570559999999998</v>
      </c>
      <c r="E35" s="22">
        <f t="shared" si="1"/>
        <v>2.2401142827989776E-2</v>
      </c>
    </row>
    <row r="36" spans="1:5" ht="15.75" x14ac:dyDescent="0.25">
      <c r="A36" s="12" t="s">
        <v>110</v>
      </c>
      <c r="B36" s="18">
        <v>0.98207999999999995</v>
      </c>
      <c r="C36" s="18">
        <v>0.99686399999999997</v>
      </c>
      <c r="D36" s="22">
        <f t="shared" si="0"/>
        <v>0.98947199999999991</v>
      </c>
      <c r="E36" s="22">
        <f t="shared" si="1"/>
        <v>1.0453866653061932E-2</v>
      </c>
    </row>
    <row r="37" spans="1:5" ht="15.75" x14ac:dyDescent="0.25">
      <c r="A37" s="12" t="s">
        <v>111</v>
      </c>
      <c r="B37" s="18">
        <v>3.6854399999999998</v>
      </c>
      <c r="C37" s="18">
        <v>3.4805759999999997</v>
      </c>
      <c r="D37" s="22">
        <f t="shared" ref="D37:D68" si="2">AVERAGE(B37,C37)</f>
        <v>3.5830079999999995</v>
      </c>
      <c r="E37" s="22">
        <f t="shared" ref="E37:E54" si="3">STDEV(B37,C37)</f>
        <v>0.14486072362100097</v>
      </c>
    </row>
    <row r="38" spans="1:5" ht="15.75" x14ac:dyDescent="0.25">
      <c r="A38" s="12" t="s">
        <v>112</v>
      </c>
      <c r="B38" s="18">
        <v>0.50476799999999988</v>
      </c>
      <c r="C38" s="18">
        <v>0.71174400000000004</v>
      </c>
      <c r="D38" s="22">
        <f t="shared" si="2"/>
        <v>0.60825599999999991</v>
      </c>
      <c r="E38" s="22">
        <f t="shared" si="3"/>
        <v>0.14635413314286716</v>
      </c>
    </row>
    <row r="39" spans="1:5" ht="15.75" x14ac:dyDescent="0.25">
      <c r="A39" s="12" t="s">
        <v>113</v>
      </c>
      <c r="B39" s="18">
        <v>3.9895679999999998</v>
      </c>
      <c r="C39" s="18">
        <v>4.0254719999999997</v>
      </c>
      <c r="D39" s="22">
        <f t="shared" si="2"/>
        <v>4.0075199999999995</v>
      </c>
      <c r="E39" s="22">
        <f t="shared" si="3"/>
        <v>2.5387961871721758E-2</v>
      </c>
    </row>
    <row r="40" spans="1:5" ht="15.75" x14ac:dyDescent="0.25">
      <c r="A40" s="12" t="s">
        <v>114</v>
      </c>
      <c r="B40" s="18">
        <v>5.909376</v>
      </c>
      <c r="C40" s="18">
        <v>6.7288319999999997</v>
      </c>
      <c r="D40" s="22">
        <f t="shared" si="2"/>
        <v>6.3191039999999994</v>
      </c>
      <c r="E40" s="22">
        <f t="shared" si="3"/>
        <v>0.57944289448400332</v>
      </c>
    </row>
    <row r="41" spans="1:5" ht="15.75" x14ac:dyDescent="0.25">
      <c r="A41" s="12" t="s">
        <v>115</v>
      </c>
      <c r="B41" s="18">
        <v>13.770239999999999</v>
      </c>
      <c r="C41" s="18">
        <v>13.440768</v>
      </c>
      <c r="D41" s="22">
        <f t="shared" si="2"/>
        <v>13.605504</v>
      </c>
      <c r="E41" s="22">
        <f t="shared" si="3"/>
        <v>0.23297188541109357</v>
      </c>
    </row>
    <row r="42" spans="1:5" ht="15.75" x14ac:dyDescent="0.25">
      <c r="A42" s="12" t="s">
        <v>116</v>
      </c>
      <c r="B42" s="18">
        <v>11.780735999999999</v>
      </c>
      <c r="C42" s="18">
        <v>11.734272000000001</v>
      </c>
      <c r="D42" s="22">
        <f t="shared" si="2"/>
        <v>11.757504000000001</v>
      </c>
      <c r="E42" s="22">
        <f t="shared" si="3"/>
        <v>3.285500948105069E-2</v>
      </c>
    </row>
    <row r="43" spans="1:5" ht="15.75" x14ac:dyDescent="0.25">
      <c r="A43" s="12" t="s">
        <v>117</v>
      </c>
      <c r="B43" s="18">
        <v>0.82579199999999997</v>
      </c>
      <c r="C43" s="18">
        <v>0.70118400000000003</v>
      </c>
      <c r="D43" s="22">
        <f t="shared" si="2"/>
        <v>0.76348799999999994</v>
      </c>
      <c r="E43" s="22">
        <f t="shared" si="3"/>
        <v>8.8111161790093276E-2</v>
      </c>
    </row>
    <row r="44" spans="1:5" ht="15.75" x14ac:dyDescent="0.25">
      <c r="A44" s="12" t="s">
        <v>118</v>
      </c>
      <c r="B44" s="18">
        <v>3.3306239999999998</v>
      </c>
      <c r="C44" s="18">
        <v>2.7434879999999997</v>
      </c>
      <c r="D44" s="22">
        <f t="shared" si="2"/>
        <v>3.0370559999999998</v>
      </c>
      <c r="E44" s="22">
        <f t="shared" si="3"/>
        <v>0.41516784707874488</v>
      </c>
    </row>
    <row r="45" spans="1:5" ht="15.75" x14ac:dyDescent="0.25">
      <c r="A45" s="12" t="s">
        <v>119</v>
      </c>
      <c r="B45" s="18">
        <v>7.3835519999999999</v>
      </c>
      <c r="C45" s="18">
        <v>4.8575999999999997</v>
      </c>
      <c r="D45" s="22">
        <f t="shared" si="2"/>
        <v>6.1205759999999998</v>
      </c>
      <c r="E45" s="22">
        <f t="shared" si="3"/>
        <v>1.7861177881517223</v>
      </c>
    </row>
    <row r="46" spans="1:5" ht="15.75" x14ac:dyDescent="0.25">
      <c r="A46" s="12" t="s">
        <v>120</v>
      </c>
      <c r="B46" s="18">
        <v>1.7550719999999997</v>
      </c>
      <c r="C46" s="18">
        <v>2.02752</v>
      </c>
      <c r="D46" s="22">
        <f t="shared" si="2"/>
        <v>1.8912959999999999</v>
      </c>
      <c r="E46" s="22">
        <f t="shared" si="3"/>
        <v>0.19264982832071267</v>
      </c>
    </row>
    <row r="47" spans="1:5" ht="15.75" x14ac:dyDescent="0.25">
      <c r="A47" s="12" t="s">
        <v>121</v>
      </c>
      <c r="B47" s="18">
        <v>3.1067520000000002</v>
      </c>
      <c r="C47" s="18">
        <v>2.9990399999999999</v>
      </c>
      <c r="D47" s="22">
        <f t="shared" si="2"/>
        <v>3.0528960000000001</v>
      </c>
      <c r="E47" s="22">
        <f t="shared" si="3"/>
        <v>7.6163885615165586E-2</v>
      </c>
    </row>
    <row r="48" spans="1:5" ht="15.75" x14ac:dyDescent="0.25">
      <c r="A48" s="12" t="s">
        <v>122</v>
      </c>
      <c r="B48" s="18">
        <v>9.7363199999999992</v>
      </c>
      <c r="C48" s="18">
        <v>8.9485440000000001</v>
      </c>
      <c r="D48" s="22">
        <f t="shared" si="2"/>
        <v>9.3424319999999987</v>
      </c>
      <c r="E48" s="22">
        <f t="shared" si="3"/>
        <v>0.557041751656013</v>
      </c>
    </row>
    <row r="49" spans="1:5" ht="15.75" x14ac:dyDescent="0.25">
      <c r="A49" s="12" t="s">
        <v>123</v>
      </c>
      <c r="B49" s="18">
        <v>3.8459519999999996</v>
      </c>
      <c r="C49" s="18">
        <v>3.7044479999999997</v>
      </c>
      <c r="D49" s="22">
        <f t="shared" si="2"/>
        <v>3.7751999999999999</v>
      </c>
      <c r="E49" s="22">
        <f t="shared" si="3"/>
        <v>0.10005843796502112</v>
      </c>
    </row>
    <row r="50" spans="1:5" ht="15.75" x14ac:dyDescent="0.25">
      <c r="A50" s="12" t="s">
        <v>124</v>
      </c>
      <c r="B50" s="18">
        <v>5.1934079999999998</v>
      </c>
      <c r="C50" s="18">
        <v>5.0814719999999998</v>
      </c>
      <c r="D50" s="22">
        <f t="shared" si="2"/>
        <v>5.1374399999999998</v>
      </c>
      <c r="E50" s="22">
        <f t="shared" si="3"/>
        <v>7.9150704658897411E-2</v>
      </c>
    </row>
    <row r="51" spans="1:5" ht="15.75" x14ac:dyDescent="0.25">
      <c r="A51" s="12" t="s">
        <v>126</v>
      </c>
      <c r="B51" s="18">
        <v>15.195839999999999</v>
      </c>
      <c r="C51" s="18">
        <v>14.824128</v>
      </c>
      <c r="D51" s="22">
        <f t="shared" si="2"/>
        <v>15.009983999999999</v>
      </c>
      <c r="E51" s="22">
        <f t="shared" si="3"/>
        <v>0.26284007584841307</v>
      </c>
    </row>
    <row r="52" spans="1:5" ht="15.75" x14ac:dyDescent="0.25">
      <c r="A52" s="12" t="s">
        <v>125</v>
      </c>
      <c r="B52" s="18">
        <v>1.7867520000000001</v>
      </c>
      <c r="C52" s="18">
        <v>1.9704960000000002</v>
      </c>
      <c r="D52" s="22">
        <f t="shared" si="2"/>
        <v>1.8786240000000003</v>
      </c>
      <c r="E52" s="22">
        <f t="shared" si="3"/>
        <v>0.12992662840234109</v>
      </c>
    </row>
    <row r="53" spans="1:5" ht="15.75" x14ac:dyDescent="0.25">
      <c r="A53" s="12" t="s">
        <v>127</v>
      </c>
      <c r="B53" s="18">
        <v>9.8039040000000011</v>
      </c>
      <c r="C53" s="18">
        <v>9.2674559999999992</v>
      </c>
      <c r="D53" s="22">
        <f t="shared" si="2"/>
        <v>9.5356799999999993</v>
      </c>
      <c r="E53" s="22">
        <f t="shared" si="3"/>
        <v>0.37932601855396236</v>
      </c>
    </row>
    <row r="54" spans="1:5" ht="15.75" x14ac:dyDescent="0.25">
      <c r="A54" s="12" t="s">
        <v>128</v>
      </c>
      <c r="B54" s="18">
        <v>6.7900799999999988</v>
      </c>
      <c r="C54" s="18">
        <v>7.04352</v>
      </c>
      <c r="D54" s="22">
        <f t="shared" si="2"/>
        <v>6.9167999999999994</v>
      </c>
      <c r="E54" s="22">
        <f t="shared" si="3"/>
        <v>0.17920914262391946</v>
      </c>
    </row>
    <row r="55" spans="1:5" ht="15.75" x14ac:dyDescent="0.25">
      <c r="A55" s="12"/>
      <c r="B55" s="18"/>
      <c r="C55" s="18"/>
      <c r="D55" s="22"/>
      <c r="E55" s="22"/>
    </row>
    <row r="56" spans="1:5" ht="15.75" x14ac:dyDescent="0.25">
      <c r="A56" s="12" t="s">
        <v>146</v>
      </c>
      <c r="B56" s="18">
        <v>1.554432</v>
      </c>
      <c r="C56" s="18">
        <v>1.6663680000000001</v>
      </c>
      <c r="D56" s="22">
        <f>AVERAGE(B56,C56)</f>
        <v>1.6104000000000001</v>
      </c>
      <c r="E56" s="22">
        <f>STDEV(B56,C56)</f>
        <v>7.9150704658897411E-2</v>
      </c>
    </row>
    <row r="57" spans="1:5" ht="15.75" x14ac:dyDescent="0.25">
      <c r="A57" s="12" t="s">
        <v>147</v>
      </c>
      <c r="B57" s="18">
        <v>1.7212799999999999</v>
      </c>
      <c r="C57" s="18">
        <v>1.6220159999999999</v>
      </c>
      <c r="D57" s="22">
        <f>AVERAGE(B57,C57)</f>
        <v>1.6716479999999998</v>
      </c>
      <c r="E57" s="22">
        <f>STDEV(B57,C57)</f>
        <v>7.0190247527701463E-2</v>
      </c>
    </row>
    <row r="58" spans="1:5" ht="15.75" x14ac:dyDescent="0.25">
      <c r="A58" s="12" t="s">
        <v>148</v>
      </c>
      <c r="B58" s="18">
        <v>1.7170559999999999</v>
      </c>
      <c r="C58" s="18">
        <v>1.76352</v>
      </c>
      <c r="D58" s="22">
        <f>AVERAGE(B58,C58)</f>
        <v>1.7402880000000001</v>
      </c>
      <c r="E58" s="22">
        <f>STDEV(B58,C58)</f>
        <v>3.2855009481051786E-2</v>
      </c>
    </row>
    <row r="59" spans="1:5" ht="15.75" x14ac:dyDescent="0.25">
      <c r="A59" s="11" t="s">
        <v>3</v>
      </c>
      <c r="B59" s="28">
        <f t="shared" ref="B59:D59" si="4">AVERAGE(B56:B58)</f>
        <v>1.664256</v>
      </c>
      <c r="C59" s="28">
        <f t="shared" si="4"/>
        <v>1.6839679999999999</v>
      </c>
      <c r="D59" s="28">
        <f t="shared" si="4"/>
        <v>1.6741119999999998</v>
      </c>
      <c r="E59" s="28">
        <f>STDEV(B59,C59)</f>
        <v>1.3938488870749192E-2</v>
      </c>
    </row>
    <row r="60" spans="1:5" ht="15.75" x14ac:dyDescent="0.25">
      <c r="A60" s="12"/>
      <c r="B60" s="18"/>
      <c r="C60" s="18"/>
      <c r="D60" s="22"/>
      <c r="E60" s="22"/>
    </row>
    <row r="61" spans="1:5" ht="15.75" x14ac:dyDescent="0.25">
      <c r="A61" s="12" t="s">
        <v>132</v>
      </c>
      <c r="B61" s="18">
        <v>1.9873919999999998</v>
      </c>
      <c r="C61" s="18">
        <v>1.7233919999999998</v>
      </c>
      <c r="D61" s="22">
        <f>AVERAGE(B61,C61)</f>
        <v>1.8553919999999997</v>
      </c>
      <c r="E61" s="22">
        <f>STDEV(B61,C61)</f>
        <v>0.18667619023324855</v>
      </c>
    </row>
    <row r="62" spans="1:5" ht="15.75" x14ac:dyDescent="0.25">
      <c r="A62" s="12" t="s">
        <v>133</v>
      </c>
      <c r="B62" s="18">
        <v>1.9472640000000001</v>
      </c>
      <c r="C62" s="18">
        <v>1.6262399999999999</v>
      </c>
      <c r="D62" s="22">
        <f>AVERAGE(B62,C62)</f>
        <v>1.7867519999999999</v>
      </c>
      <c r="E62" s="22">
        <f>STDEV(B62,C62)</f>
        <v>0.22699824732363036</v>
      </c>
    </row>
    <row r="63" spans="1:5" ht="15.75" x14ac:dyDescent="0.25">
      <c r="A63" s="12" t="s">
        <v>134</v>
      </c>
      <c r="B63" s="18">
        <v>2.0401919999999998</v>
      </c>
      <c r="C63" s="18">
        <v>1.7951999999999999</v>
      </c>
      <c r="D63" s="22">
        <f>AVERAGE(B63,C63)</f>
        <v>1.9176959999999998</v>
      </c>
      <c r="E63" s="22">
        <f>STDEV(B63,C63)</f>
        <v>0.17323550453645456</v>
      </c>
    </row>
    <row r="64" spans="1:5" ht="15.75" x14ac:dyDescent="0.25">
      <c r="A64" s="11" t="s">
        <v>3</v>
      </c>
      <c r="B64" s="28">
        <f t="shared" ref="B64:D64" si="5">AVERAGE(B61:B63)</f>
        <v>1.9916159999999998</v>
      </c>
      <c r="C64" s="28">
        <f t="shared" si="5"/>
        <v>1.7149439999999998</v>
      </c>
      <c r="D64" s="28">
        <f t="shared" si="5"/>
        <v>1.8532799999999998</v>
      </c>
      <c r="E64" s="28">
        <f>STDEV(B64,C64)</f>
        <v>0.1956366473644445</v>
      </c>
    </row>
    <row r="65" spans="1:5" ht="15.75" x14ac:dyDescent="0.25">
      <c r="A65" s="12"/>
      <c r="B65" s="18"/>
      <c r="C65" s="18"/>
      <c r="D65" s="22"/>
      <c r="E65" s="22"/>
    </row>
    <row r="66" spans="1:5" ht="15.75" x14ac:dyDescent="0.25">
      <c r="A66" s="12" t="s">
        <v>149</v>
      </c>
      <c r="B66" s="18">
        <v>7.5419520000000002</v>
      </c>
      <c r="C66" s="18">
        <v>7.573631999999999</v>
      </c>
      <c r="D66" s="22">
        <f>AVERAGE(B66,C66)</f>
        <v>7.5577919999999992</v>
      </c>
      <c r="E66" s="22">
        <f>STDEV(B66,C66)</f>
        <v>2.2401142827988989E-2</v>
      </c>
    </row>
    <row r="67" spans="1:5" ht="15.75" x14ac:dyDescent="0.25">
      <c r="A67" s="12" t="s">
        <v>150</v>
      </c>
      <c r="B67" s="18">
        <v>7.3054079999999999</v>
      </c>
      <c r="C67" s="18">
        <v>7.1723520000000001</v>
      </c>
      <c r="D67" s="22">
        <f>AVERAGE(B67,C67)</f>
        <v>7.23888</v>
      </c>
      <c r="E67" s="22">
        <f>STDEV(B67,C67)</f>
        <v>9.4084799877557149E-2</v>
      </c>
    </row>
    <row r="68" spans="1:5" ht="15.75" x14ac:dyDescent="0.25">
      <c r="A68" s="12" t="s">
        <v>151</v>
      </c>
      <c r="B68" s="18"/>
      <c r="C68" s="18">
        <v>7.1913599999999995</v>
      </c>
      <c r="D68" s="22">
        <f>AVERAGE(B68,C68)</f>
        <v>7.1913599999999995</v>
      </c>
      <c r="E68" s="22"/>
    </row>
    <row r="69" spans="1:5" ht="15.75" x14ac:dyDescent="0.25">
      <c r="A69" s="12" t="s">
        <v>152</v>
      </c>
      <c r="B69" s="18">
        <v>7.7658239999999994</v>
      </c>
      <c r="C69" s="18">
        <v>7.3603199999999989</v>
      </c>
      <c r="D69" s="22">
        <f>AVERAGE(B69,C69)</f>
        <v>7.5630719999999991</v>
      </c>
      <c r="E69" s="22">
        <f>STDEV(B69,C69)</f>
        <v>0.28673462819827017</v>
      </c>
    </row>
    <row r="70" spans="1:5" ht="15.75" x14ac:dyDescent="0.25">
      <c r="A70" s="11" t="s">
        <v>3</v>
      </c>
      <c r="B70" s="28">
        <f t="shared" ref="B70:D70" si="6">AVERAGE(B67:B69)</f>
        <v>7.5356159999999992</v>
      </c>
      <c r="C70" s="28">
        <f t="shared" si="6"/>
        <v>7.2413439999999989</v>
      </c>
      <c r="D70" s="28">
        <f t="shared" si="6"/>
        <v>7.3311039999999998</v>
      </c>
      <c r="E70" s="28">
        <f>STDEV(B70,C70)</f>
        <v>0.20808172671332795</v>
      </c>
    </row>
    <row r="71" spans="1:5" ht="15.75" x14ac:dyDescent="0.25">
      <c r="A71" s="12"/>
      <c r="B71" s="18"/>
      <c r="C71" s="18"/>
      <c r="D71" s="22"/>
      <c r="E71" s="22"/>
    </row>
    <row r="72" spans="1:5" ht="15.75" x14ac:dyDescent="0.25">
      <c r="A72" s="12" t="s">
        <v>153</v>
      </c>
      <c r="B72" s="18">
        <v>3.2102400000000002</v>
      </c>
      <c r="C72" s="18">
        <v>3.6685440000000002</v>
      </c>
      <c r="D72" s="22">
        <f>AVERAGE(B72,C72)</f>
        <v>3.4393920000000002</v>
      </c>
      <c r="E72" s="22">
        <f>STDEV(B72,C72)</f>
        <v>0.32406986624491951</v>
      </c>
    </row>
    <row r="73" spans="1:5" ht="15.75" x14ac:dyDescent="0.25">
      <c r="A73" s="12" t="s">
        <v>154</v>
      </c>
      <c r="B73" s="18">
        <v>3.4319999999999999</v>
      </c>
      <c r="C73" s="18">
        <v>3.535488</v>
      </c>
      <c r="D73" s="22">
        <f>AVERAGE(B73,C73)</f>
        <v>3.4837439999999997</v>
      </c>
      <c r="E73" s="22">
        <f>STDEV(B73,C73)</f>
        <v>7.3177066571433455E-2</v>
      </c>
    </row>
    <row r="74" spans="1:5" ht="15.75" x14ac:dyDescent="0.25">
      <c r="A74" s="12" t="s">
        <v>155</v>
      </c>
      <c r="B74" s="18">
        <v>3.119424</v>
      </c>
      <c r="C74" s="18">
        <v>3.2355839999999998</v>
      </c>
      <c r="D74" s="22">
        <f>AVERAGE(B74,C74)</f>
        <v>3.1775039999999999</v>
      </c>
      <c r="E74" s="22">
        <f>STDEV(B74,C74)</f>
        <v>8.2137523702629237E-2</v>
      </c>
    </row>
    <row r="75" spans="1:5" ht="15.75" x14ac:dyDescent="0.25">
      <c r="A75" s="12" t="s">
        <v>156</v>
      </c>
      <c r="B75" s="18">
        <v>3.7445759999999995</v>
      </c>
      <c r="C75" s="18">
        <v>3.6051840000000004</v>
      </c>
      <c r="D75" s="22">
        <f>AVERAGE(B75,C75)</f>
        <v>3.6748799999999999</v>
      </c>
      <c r="E75" s="22">
        <f>STDEV(B75,C75)</f>
        <v>9.8565028443154581E-2</v>
      </c>
    </row>
    <row r="76" spans="1:5" ht="15.75" x14ac:dyDescent="0.25">
      <c r="A76" s="11" t="s">
        <v>3</v>
      </c>
      <c r="B76" s="28">
        <f t="shared" ref="B76:D76" si="7">AVERAGE(B73:B75)</f>
        <v>3.4319999999999999</v>
      </c>
      <c r="C76" s="28">
        <f t="shared" si="7"/>
        <v>3.4587520000000005</v>
      </c>
      <c r="D76" s="28">
        <f t="shared" si="7"/>
        <v>3.4453759999999996</v>
      </c>
      <c r="E76" s="28">
        <f>STDEV(B76,C76)</f>
        <v>1.8916520610302912E-2</v>
      </c>
    </row>
  </sheetData>
  <mergeCells count="3">
    <mergeCell ref="A2:E2"/>
    <mergeCell ref="A3:A4"/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A008-5747-4A17-B640-70E7FA04F81F}">
  <dimension ref="A1:AM94"/>
  <sheetViews>
    <sheetView topLeftCell="K1" workbookViewId="0">
      <selection activeCell="AK25" sqref="AK25"/>
    </sheetView>
  </sheetViews>
  <sheetFormatPr defaultRowHeight="15" x14ac:dyDescent="0.25"/>
  <cols>
    <col min="1" max="1" width="17.5703125" customWidth="1"/>
    <col min="2" max="2" width="15.5703125" customWidth="1"/>
    <col min="3" max="3" width="13.42578125" customWidth="1"/>
    <col min="4" max="4" width="16.42578125" customWidth="1"/>
    <col min="5" max="5" width="11.5703125" customWidth="1"/>
    <col min="6" max="6" width="13.5703125" customWidth="1"/>
    <col min="7" max="7" width="11.5703125" customWidth="1"/>
    <col min="8" max="8" width="15.5703125" customWidth="1"/>
    <col min="9" max="9" width="13.42578125" customWidth="1"/>
    <col min="10" max="10" width="16.140625" customWidth="1"/>
    <col min="11" max="11" width="16" customWidth="1"/>
    <col min="12" max="12" width="14.85546875" customWidth="1"/>
    <col min="13" max="13" width="13.85546875" customWidth="1"/>
    <col min="14" max="15" width="11.5703125" customWidth="1"/>
    <col min="16" max="16" width="16.42578125" customWidth="1"/>
    <col min="17" max="21" width="11.5703125" customWidth="1"/>
    <col min="22" max="22" width="16.42578125" customWidth="1"/>
    <col min="23" max="23" width="11.5703125" customWidth="1"/>
    <col min="24" max="24" width="12.7109375" customWidth="1"/>
    <col min="25" max="25" width="12.42578125" customWidth="1"/>
    <col min="26" max="27" width="12" customWidth="1"/>
    <col min="28" max="28" width="15.28515625" customWidth="1"/>
    <col min="29" max="35" width="12" customWidth="1"/>
    <col min="36" max="36" width="12.7109375" customWidth="1"/>
    <col min="38" max="38" width="13.42578125" customWidth="1"/>
    <col min="39" max="39" width="14.5703125" customWidth="1"/>
  </cols>
  <sheetData>
    <row r="1" spans="1:35" ht="16.5" thickBot="1" x14ac:dyDescent="0.3">
      <c r="A1" s="183" t="s">
        <v>164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35" ht="16.5" thickBot="1" x14ac:dyDescent="0.3">
      <c r="A2" s="40"/>
      <c r="B2" s="147" t="s">
        <v>165</v>
      </c>
      <c r="C2" s="148"/>
      <c r="D2" s="147" t="s">
        <v>166</v>
      </c>
      <c r="E2" s="147"/>
      <c r="F2" s="147"/>
      <c r="G2" s="147"/>
      <c r="H2" s="147"/>
      <c r="I2" s="147"/>
      <c r="J2" s="147" t="s">
        <v>167</v>
      </c>
      <c r="K2" s="147"/>
      <c r="L2" s="147"/>
      <c r="M2" s="147"/>
      <c r="N2" s="147"/>
      <c r="O2" s="147"/>
      <c r="P2" s="147" t="s">
        <v>168</v>
      </c>
      <c r="Q2" s="147"/>
      <c r="R2" s="147"/>
      <c r="S2" s="147"/>
      <c r="T2" s="147"/>
      <c r="U2" s="147"/>
      <c r="V2" s="147" t="s">
        <v>169</v>
      </c>
      <c r="W2" s="147"/>
      <c r="X2" s="147"/>
      <c r="Y2" s="147"/>
      <c r="Z2" s="147"/>
      <c r="AA2" s="147"/>
      <c r="AB2" s="178" t="s">
        <v>170</v>
      </c>
      <c r="AC2" s="179"/>
      <c r="AD2" s="179"/>
      <c r="AE2" s="179"/>
      <c r="AF2" s="179"/>
      <c r="AG2" s="179"/>
      <c r="AH2" s="180"/>
      <c r="AI2" s="39"/>
    </row>
    <row r="3" spans="1:35" ht="15.75" customHeight="1" thickBot="1" x14ac:dyDescent="0.3">
      <c r="A3" s="186" t="s">
        <v>159</v>
      </c>
      <c r="B3" s="181" t="s">
        <v>160</v>
      </c>
      <c r="C3" s="147" t="s">
        <v>4</v>
      </c>
      <c r="D3" s="181" t="s">
        <v>171</v>
      </c>
      <c r="E3" s="147" t="s">
        <v>4</v>
      </c>
      <c r="F3" s="181" t="s">
        <v>172</v>
      </c>
      <c r="G3" s="181" t="s">
        <v>173</v>
      </c>
      <c r="H3" s="181" t="s">
        <v>174</v>
      </c>
      <c r="I3" s="181" t="s">
        <v>175</v>
      </c>
      <c r="J3" s="181" t="s">
        <v>171</v>
      </c>
      <c r="K3" s="147" t="s">
        <v>4</v>
      </c>
      <c r="L3" s="181" t="s">
        <v>172</v>
      </c>
      <c r="M3" s="181" t="s">
        <v>173</v>
      </c>
      <c r="N3" s="181" t="s">
        <v>174</v>
      </c>
      <c r="O3" s="181" t="s">
        <v>175</v>
      </c>
      <c r="P3" s="181" t="s">
        <v>171</v>
      </c>
      <c r="Q3" s="147" t="s">
        <v>4</v>
      </c>
      <c r="R3" s="181" t="s">
        <v>172</v>
      </c>
      <c r="S3" s="181" t="s">
        <v>173</v>
      </c>
      <c r="T3" s="181" t="s">
        <v>174</v>
      </c>
      <c r="U3" s="181" t="s">
        <v>175</v>
      </c>
      <c r="V3" s="181" t="s">
        <v>171</v>
      </c>
      <c r="W3" s="181" t="s">
        <v>4</v>
      </c>
      <c r="X3" s="181" t="s">
        <v>172</v>
      </c>
      <c r="Y3" s="181" t="s">
        <v>173</v>
      </c>
      <c r="Z3" s="181" t="s">
        <v>176</v>
      </c>
      <c r="AA3" s="181" t="s">
        <v>175</v>
      </c>
      <c r="AB3" s="181" t="s">
        <v>171</v>
      </c>
      <c r="AC3" s="181" t="s">
        <v>4</v>
      </c>
      <c r="AD3" s="181" t="s">
        <v>172</v>
      </c>
      <c r="AE3" s="181"/>
      <c r="AF3" s="181" t="s">
        <v>173</v>
      </c>
      <c r="AG3" s="181" t="s">
        <v>176</v>
      </c>
      <c r="AH3" s="181" t="s">
        <v>175</v>
      </c>
      <c r="AI3" s="41"/>
    </row>
    <row r="4" spans="1:35" ht="15.75" customHeight="1" thickBot="1" x14ac:dyDescent="0.3">
      <c r="A4" s="186"/>
      <c r="B4" s="181"/>
      <c r="C4" s="147"/>
      <c r="D4" s="181"/>
      <c r="E4" s="148"/>
      <c r="F4" s="181"/>
      <c r="G4" s="181"/>
      <c r="H4" s="181"/>
      <c r="I4" s="181"/>
      <c r="J4" s="181"/>
      <c r="K4" s="148"/>
      <c r="L4" s="181"/>
      <c r="M4" s="181"/>
      <c r="N4" s="181"/>
      <c r="O4" s="181"/>
      <c r="P4" s="181"/>
      <c r="Q4" s="148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 t="s">
        <v>177</v>
      </c>
      <c r="AF4" s="181"/>
      <c r="AG4" s="181"/>
      <c r="AH4" s="181"/>
      <c r="AI4" s="41"/>
    </row>
    <row r="5" spans="1:35" ht="15.75" customHeight="1" thickBot="1" x14ac:dyDescent="0.3">
      <c r="A5" s="186"/>
      <c r="B5" s="181"/>
      <c r="C5" s="147"/>
      <c r="D5" s="181"/>
      <c r="E5" s="148"/>
      <c r="F5" s="181"/>
      <c r="G5" s="181"/>
      <c r="H5" s="181"/>
      <c r="I5" s="181"/>
      <c r="J5" s="181"/>
      <c r="K5" s="148"/>
      <c r="L5" s="181"/>
      <c r="M5" s="181"/>
      <c r="N5" s="181"/>
      <c r="O5" s="181"/>
      <c r="P5" s="181"/>
      <c r="Q5" s="148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 t="s">
        <v>178</v>
      </c>
      <c r="AF5" s="181"/>
      <c r="AG5" s="181"/>
      <c r="AH5" s="181"/>
      <c r="AI5" s="41"/>
    </row>
    <row r="6" spans="1:35" ht="15.75" x14ac:dyDescent="0.25">
      <c r="A6" s="146">
        <v>1</v>
      </c>
      <c r="B6" s="144">
        <v>0.892797689161687</v>
      </c>
      <c r="C6" s="120">
        <v>2.7252757700833474E-2</v>
      </c>
      <c r="D6" s="116">
        <v>0.9</v>
      </c>
      <c r="E6" s="110">
        <v>3.2526911934581217E-2</v>
      </c>
      <c r="F6" s="110">
        <f t="shared" ref="F6:F37" si="0">D6-B6</f>
        <v>7.2023108383130197E-3</v>
      </c>
      <c r="G6" s="111">
        <f t="shared" ref="G6:G37" si="1">F6/B6*100</f>
        <v>0.80671253137715848</v>
      </c>
      <c r="H6" s="110">
        <f t="shared" ref="H6:H37" si="2">ABS(F6)</f>
        <v>7.2023108383130197E-3</v>
      </c>
      <c r="I6" s="129">
        <f t="shared" ref="I6:I37" si="3">ABS(G6)</f>
        <v>0.80671253137715848</v>
      </c>
      <c r="J6" s="123">
        <v>1.035936</v>
      </c>
      <c r="K6" s="112">
        <v>5.8242971352773704E-2</v>
      </c>
      <c r="L6" s="113">
        <f t="shared" ref="L6:L37" si="4">J6-B6</f>
        <v>0.14313831083831297</v>
      </c>
      <c r="M6" s="114">
        <f t="shared" ref="M6:M37" si="5">L6/B6*100</f>
        <v>16.032558392116357</v>
      </c>
      <c r="N6" s="113">
        <f t="shared" ref="N6:N37" si="6">ABS(L6)</f>
        <v>0.14313831083831297</v>
      </c>
      <c r="O6" s="143">
        <f t="shared" ref="O6:O37" si="7">N6/B6*100</f>
        <v>16.032558392116357</v>
      </c>
      <c r="P6" s="132">
        <v>1.02884573</v>
      </c>
      <c r="Q6" s="110">
        <v>9.996494430641277E-2</v>
      </c>
      <c r="R6" s="115">
        <f t="shared" ref="R6:R13" si="8">P6-B6</f>
        <v>0.13604804083831301</v>
      </c>
      <c r="S6" s="111">
        <f t="shared" ref="S6:S13" si="9">R6/B6*100</f>
        <v>15.238395270272086</v>
      </c>
      <c r="T6" s="115">
        <f t="shared" ref="T6:U13" si="10">ABS(R6)</f>
        <v>0.13604804083831301</v>
      </c>
      <c r="U6" s="129">
        <f t="shared" si="10"/>
        <v>15.238395270272086</v>
      </c>
      <c r="V6" s="139"/>
      <c r="W6" s="115"/>
      <c r="X6" s="115"/>
      <c r="Y6" s="115"/>
      <c r="Z6" s="115"/>
      <c r="AA6" s="141"/>
      <c r="AB6" s="139">
        <v>1.3399999999999999</v>
      </c>
      <c r="AC6" s="115">
        <v>0.29698484809835157</v>
      </c>
      <c r="AD6" s="115">
        <f t="shared" ref="AD6:AD37" si="11">+AB6-B6</f>
        <v>0.44720231083831286</v>
      </c>
      <c r="AE6" s="115">
        <f t="shared" ref="AE6:AE30" si="12">LOG10(AD6)</f>
        <v>-0.34949596097642982</v>
      </c>
      <c r="AF6" s="115">
        <f t="shared" ref="AF6:AF37" si="13">100*AD6/B6</f>
        <v>50.089994213383754</v>
      </c>
      <c r="AG6" s="115">
        <f t="shared" ref="AG6:AG15" si="14">ABS(AD6)</f>
        <v>0.44720231083831286</v>
      </c>
      <c r="AH6" s="115">
        <f t="shared" ref="AH6:AH15" si="15">ABS(AF6)</f>
        <v>50.089994213383754</v>
      </c>
      <c r="AI6" s="45"/>
    </row>
    <row r="7" spans="1:35" ht="15.75" x14ac:dyDescent="0.25">
      <c r="A7" s="145">
        <v>2</v>
      </c>
      <c r="B7" s="119">
        <v>0.75846634424109916</v>
      </c>
      <c r="C7" s="121">
        <v>1.561121007257818E-2</v>
      </c>
      <c r="D7" s="117">
        <v>0.75049999999999994</v>
      </c>
      <c r="E7" s="73">
        <v>1.6263455967290608E-2</v>
      </c>
      <c r="F7" s="73">
        <f t="shared" si="0"/>
        <v>-7.9663442410992102E-3</v>
      </c>
      <c r="G7" s="74">
        <f t="shared" si="1"/>
        <v>-1.0503227073404449</v>
      </c>
      <c r="H7" s="73">
        <f t="shared" si="2"/>
        <v>7.9663442410992102E-3</v>
      </c>
      <c r="I7" s="130">
        <f t="shared" si="3"/>
        <v>1.0503227073404449</v>
      </c>
      <c r="J7" s="124">
        <v>0.84585599999999994</v>
      </c>
      <c r="K7" s="75">
        <v>1.9414323784257718E-2</v>
      </c>
      <c r="L7" s="76">
        <f t="shared" si="4"/>
        <v>8.7389655758900786E-2</v>
      </c>
      <c r="M7" s="77">
        <f t="shared" si="5"/>
        <v>11.521889721598724</v>
      </c>
      <c r="N7" s="76">
        <f t="shared" si="6"/>
        <v>8.7389655758900786E-2</v>
      </c>
      <c r="O7" s="133">
        <f t="shared" si="7"/>
        <v>11.521889721598724</v>
      </c>
      <c r="P7" s="118">
        <v>0.93307775000000004</v>
      </c>
      <c r="Q7" s="73">
        <v>5.6856122822832408E-2</v>
      </c>
      <c r="R7" s="78">
        <f t="shared" si="8"/>
        <v>0.17461140575890088</v>
      </c>
      <c r="S7" s="74">
        <f t="shared" si="9"/>
        <v>23.021641907342943</v>
      </c>
      <c r="T7" s="78">
        <f t="shared" si="10"/>
        <v>0.17461140575890088</v>
      </c>
      <c r="U7" s="130">
        <f t="shared" si="10"/>
        <v>23.021641907342943</v>
      </c>
      <c r="V7" s="140"/>
      <c r="W7" s="78"/>
      <c r="X7" s="78"/>
      <c r="Y7" s="78"/>
      <c r="Z7" s="78"/>
      <c r="AA7" s="142"/>
      <c r="AB7" s="140">
        <v>0.94100000000000006</v>
      </c>
      <c r="AC7" s="78">
        <v>3.8183766184073521E-2</v>
      </c>
      <c r="AD7" s="78">
        <f t="shared" si="11"/>
        <v>0.1825336557589009</v>
      </c>
      <c r="AE7" s="78">
        <f t="shared" si="12"/>
        <v>-0.73865704812373734</v>
      </c>
      <c r="AF7" s="78">
        <f t="shared" si="13"/>
        <v>24.066151009184082</v>
      </c>
      <c r="AG7" s="78">
        <f t="shared" si="14"/>
        <v>0.1825336557589009</v>
      </c>
      <c r="AH7" s="78">
        <f t="shared" si="15"/>
        <v>24.066151009184082</v>
      </c>
      <c r="AI7" s="45"/>
    </row>
    <row r="8" spans="1:35" ht="15.75" x14ac:dyDescent="0.25">
      <c r="A8" s="145">
        <v>3</v>
      </c>
      <c r="B8" s="119">
        <v>0.64693314098441423</v>
      </c>
      <c r="C8" s="121">
        <v>2.9473661065099889E-2</v>
      </c>
      <c r="D8" s="117">
        <v>0.60450000000000004</v>
      </c>
      <c r="E8" s="73">
        <v>7.5660425586960581E-2</v>
      </c>
      <c r="F8" s="73">
        <f t="shared" si="0"/>
        <v>-4.2433140984414197E-2</v>
      </c>
      <c r="G8" s="74">
        <f t="shared" si="1"/>
        <v>-6.5591230833908511</v>
      </c>
      <c r="H8" s="73">
        <f t="shared" si="2"/>
        <v>4.2433140984414197E-2</v>
      </c>
      <c r="I8" s="130">
        <f t="shared" si="3"/>
        <v>6.5591230833908511</v>
      </c>
      <c r="J8" s="124">
        <v>0.76137600000000005</v>
      </c>
      <c r="K8" s="75">
        <v>7.0190247527701394E-2</v>
      </c>
      <c r="L8" s="76">
        <f t="shared" si="4"/>
        <v>0.11444285901558582</v>
      </c>
      <c r="M8" s="77">
        <f t="shared" si="5"/>
        <v>17.690059724169078</v>
      </c>
      <c r="N8" s="76">
        <f t="shared" si="6"/>
        <v>0.11444285901558582</v>
      </c>
      <c r="O8" s="133">
        <f t="shared" si="7"/>
        <v>17.690059724169078</v>
      </c>
      <c r="P8" s="118">
        <v>0.76722393</v>
      </c>
      <c r="Q8" s="73">
        <v>5.8892760058277135E-2</v>
      </c>
      <c r="R8" s="78">
        <f t="shared" si="8"/>
        <v>0.12029078901558576</v>
      </c>
      <c r="S8" s="74">
        <f t="shared" si="9"/>
        <v>18.594006303733909</v>
      </c>
      <c r="T8" s="78">
        <f t="shared" si="10"/>
        <v>0.12029078901558576</v>
      </c>
      <c r="U8" s="130">
        <f t="shared" si="10"/>
        <v>18.594006303733909</v>
      </c>
      <c r="V8" s="140"/>
      <c r="W8" s="78"/>
      <c r="X8" s="78"/>
      <c r="Y8" s="78"/>
      <c r="Z8" s="78"/>
      <c r="AA8" s="142"/>
      <c r="AB8" s="140">
        <v>0.90149999999999997</v>
      </c>
      <c r="AC8" s="78">
        <v>5.3033008588991036E-2</v>
      </c>
      <c r="AD8" s="78">
        <f t="shared" si="11"/>
        <v>0.25456685901558573</v>
      </c>
      <c r="AE8" s="78">
        <f t="shared" si="12"/>
        <v>-0.59419813596709936</v>
      </c>
      <c r="AF8" s="78">
        <f t="shared" si="13"/>
        <v>39.349794111369953</v>
      </c>
      <c r="AG8" s="78">
        <f t="shared" si="14"/>
        <v>0.25456685901558573</v>
      </c>
      <c r="AH8" s="78">
        <f t="shared" si="15"/>
        <v>39.349794111369953</v>
      </c>
      <c r="AI8" s="45"/>
    </row>
    <row r="9" spans="1:35" ht="15.75" x14ac:dyDescent="0.25">
      <c r="A9" s="145">
        <v>4</v>
      </c>
      <c r="B9" s="119">
        <v>14.383684254991202</v>
      </c>
      <c r="C9" s="121">
        <v>0.14403796632483654</v>
      </c>
      <c r="D9" s="117">
        <v>13.25</v>
      </c>
      <c r="E9" s="73">
        <v>0.21213203435596475</v>
      </c>
      <c r="F9" s="73">
        <f t="shared" si="0"/>
        <v>-1.1336842549912021</v>
      </c>
      <c r="G9" s="74">
        <f t="shared" si="1"/>
        <v>-7.8817376333730955</v>
      </c>
      <c r="H9" s="73">
        <f t="shared" si="2"/>
        <v>1.1336842549912021</v>
      </c>
      <c r="I9" s="130">
        <f t="shared" si="3"/>
        <v>7.8817376333730955</v>
      </c>
      <c r="J9" s="124">
        <v>13.050048</v>
      </c>
      <c r="K9" s="75">
        <v>0.74670476093299365</v>
      </c>
      <c r="L9" s="76">
        <f t="shared" si="4"/>
        <v>-1.3336362549912018</v>
      </c>
      <c r="M9" s="77">
        <f t="shared" si="5"/>
        <v>-9.2718682595415292</v>
      </c>
      <c r="N9" s="76">
        <f t="shared" si="6"/>
        <v>1.3336362549912018</v>
      </c>
      <c r="O9" s="133">
        <f t="shared" si="7"/>
        <v>9.2718682595415292</v>
      </c>
      <c r="P9" s="118">
        <v>12.83098916</v>
      </c>
      <c r="Q9" s="73">
        <v>0.66190710151953991</v>
      </c>
      <c r="R9" s="78">
        <f t="shared" si="8"/>
        <v>-1.5526950949912024</v>
      </c>
      <c r="S9" s="74">
        <f t="shared" si="9"/>
        <v>-10.794835783832021</v>
      </c>
      <c r="T9" s="78">
        <f t="shared" si="10"/>
        <v>1.5526950949912024</v>
      </c>
      <c r="U9" s="130">
        <f t="shared" si="10"/>
        <v>10.794835783832021</v>
      </c>
      <c r="V9" s="140">
        <v>16.40549828178694</v>
      </c>
      <c r="W9" s="78">
        <v>1.3972041209012549</v>
      </c>
      <c r="X9" s="78">
        <f>V9-B9</f>
        <v>2.0218140267957381</v>
      </c>
      <c r="Y9" s="78">
        <f>X9/B9*100</f>
        <v>14.056301507690282</v>
      </c>
      <c r="Z9" s="78">
        <f t="shared" ref="Z9:AA13" si="16">ABS(X9)</f>
        <v>2.0218140267957381</v>
      </c>
      <c r="AA9" s="142">
        <f t="shared" si="16"/>
        <v>14.056301507690282</v>
      </c>
      <c r="AB9" s="140">
        <v>16.05</v>
      </c>
      <c r="AC9" s="78">
        <v>7.0710678118655765E-2</v>
      </c>
      <c r="AD9" s="78">
        <f t="shared" si="11"/>
        <v>1.6663157450087986</v>
      </c>
      <c r="AE9" s="78">
        <f t="shared" si="12"/>
        <v>0.22175729798455554</v>
      </c>
      <c r="AF9" s="78">
        <f t="shared" si="13"/>
        <v>11.584763093159388</v>
      </c>
      <c r="AG9" s="78">
        <f t="shared" si="14"/>
        <v>1.6663157450087986</v>
      </c>
      <c r="AH9" s="78">
        <f t="shared" si="15"/>
        <v>11.584763093159388</v>
      </c>
      <c r="AI9" s="45"/>
    </row>
    <row r="10" spans="1:35" ht="15.75" x14ac:dyDescent="0.25">
      <c r="A10" s="145">
        <v>5</v>
      </c>
      <c r="B10" s="119">
        <v>7.0302742576858632</v>
      </c>
      <c r="C10" s="121">
        <v>6.5965571804969189E-2</v>
      </c>
      <c r="D10" s="117">
        <v>6.9649999999999999</v>
      </c>
      <c r="E10" s="73">
        <v>2.12132034355966E-2</v>
      </c>
      <c r="F10" s="73">
        <f t="shared" si="0"/>
        <v>-6.5274257685863368E-2</v>
      </c>
      <c r="G10" s="74">
        <f t="shared" si="1"/>
        <v>-0.92847384459435767</v>
      </c>
      <c r="H10" s="73">
        <f t="shared" si="2"/>
        <v>6.5274257685863368E-2</v>
      </c>
      <c r="I10" s="130">
        <f t="shared" si="3"/>
        <v>0.92847384459435767</v>
      </c>
      <c r="J10" s="124">
        <v>7.1586239999999997</v>
      </c>
      <c r="K10" s="75">
        <v>0.44354262799419808</v>
      </c>
      <c r="L10" s="76">
        <f t="shared" si="4"/>
        <v>0.12834974231413643</v>
      </c>
      <c r="M10" s="77">
        <f t="shared" si="5"/>
        <v>1.825671909937479</v>
      </c>
      <c r="N10" s="76">
        <f t="shared" si="6"/>
        <v>0.12834974231413643</v>
      </c>
      <c r="O10" s="133">
        <f t="shared" si="7"/>
        <v>1.825671909937479</v>
      </c>
      <c r="P10" s="118">
        <v>6.9420984599999995</v>
      </c>
      <c r="Q10" s="73">
        <v>0.53258063706879966</v>
      </c>
      <c r="R10" s="78">
        <f t="shared" si="8"/>
        <v>-8.8175797685863699E-2</v>
      </c>
      <c r="S10" s="74">
        <f t="shared" si="9"/>
        <v>-1.2542298415949464</v>
      </c>
      <c r="T10" s="78">
        <f t="shared" si="10"/>
        <v>8.8175797685863699E-2</v>
      </c>
      <c r="U10" s="130">
        <f t="shared" si="10"/>
        <v>1.2542298415949464</v>
      </c>
      <c r="V10" s="140">
        <v>7.7457044673539519</v>
      </c>
      <c r="W10" s="78">
        <v>0.86262167464338346</v>
      </c>
      <c r="X10" s="78">
        <f>V10-B10</f>
        <v>0.71543020966808868</v>
      </c>
      <c r="Y10" s="78">
        <f>X10/B10*100</f>
        <v>10.17641963094033</v>
      </c>
      <c r="Z10" s="78">
        <f t="shared" si="16"/>
        <v>0.71543020966808868</v>
      </c>
      <c r="AA10" s="142">
        <f t="shared" si="16"/>
        <v>10.17641963094033</v>
      </c>
      <c r="AB10" s="140">
        <v>8.4250000000000007</v>
      </c>
      <c r="AC10" s="78">
        <v>7.0710678118653244E-3</v>
      </c>
      <c r="AD10" s="78">
        <f t="shared" si="11"/>
        <v>1.3947257423141375</v>
      </c>
      <c r="AE10" s="78">
        <f t="shared" si="12"/>
        <v>0.14448881670672814</v>
      </c>
      <c r="AF10" s="78">
        <f t="shared" si="13"/>
        <v>19.838852528254503</v>
      </c>
      <c r="AG10" s="78">
        <f t="shared" si="14"/>
        <v>1.3947257423141375</v>
      </c>
      <c r="AH10" s="78">
        <f t="shared" si="15"/>
        <v>19.838852528254503</v>
      </c>
      <c r="AI10" s="45"/>
    </row>
    <row r="11" spans="1:35" ht="15.75" x14ac:dyDescent="0.25">
      <c r="A11" s="145">
        <v>6</v>
      </c>
      <c r="B11" s="119">
        <v>10.921167766547258</v>
      </c>
      <c r="C11" s="121">
        <v>7.2961872073265613E-2</v>
      </c>
      <c r="D11" s="117">
        <v>11.25</v>
      </c>
      <c r="E11" s="73">
        <v>7.0710678118655765E-2</v>
      </c>
      <c r="F11" s="73">
        <f t="shared" si="0"/>
        <v>0.32883223345274182</v>
      </c>
      <c r="G11" s="74">
        <f t="shared" si="1"/>
        <v>3.0109622018626179</v>
      </c>
      <c r="H11" s="73">
        <f t="shared" si="2"/>
        <v>0.32883223345274182</v>
      </c>
      <c r="I11" s="130">
        <f t="shared" si="3"/>
        <v>3.0109622018626179</v>
      </c>
      <c r="J11" s="124">
        <v>11.565311999999999</v>
      </c>
      <c r="K11" s="75">
        <v>0.34049737098544547</v>
      </c>
      <c r="L11" s="76">
        <f t="shared" si="4"/>
        <v>0.64414423345274052</v>
      </c>
      <c r="M11" s="77">
        <f t="shared" si="5"/>
        <v>5.8981259808664905</v>
      </c>
      <c r="N11" s="76">
        <f t="shared" si="6"/>
        <v>0.64414423345274052</v>
      </c>
      <c r="O11" s="133">
        <f t="shared" si="7"/>
        <v>5.8981259808664905</v>
      </c>
      <c r="P11" s="118">
        <v>11.62728886</v>
      </c>
      <c r="Q11" s="73">
        <v>0.36150310929144236</v>
      </c>
      <c r="R11" s="78">
        <f t="shared" si="8"/>
        <v>0.70612109345274199</v>
      </c>
      <c r="S11" s="74">
        <f t="shared" si="9"/>
        <v>6.4656189571198492</v>
      </c>
      <c r="T11" s="78">
        <f t="shared" si="10"/>
        <v>0.70612109345274199</v>
      </c>
      <c r="U11" s="130">
        <f t="shared" si="10"/>
        <v>6.4656189571198492</v>
      </c>
      <c r="V11" s="140">
        <v>13.415807560137456</v>
      </c>
      <c r="W11" s="78">
        <v>2.8308570449564643</v>
      </c>
      <c r="X11" s="78">
        <f>V11-B11</f>
        <v>2.4946397935901974</v>
      </c>
      <c r="Y11" s="78">
        <f>X11/B11*100</f>
        <v>22.84224404309175</v>
      </c>
      <c r="Z11" s="78">
        <f t="shared" si="16"/>
        <v>2.4946397935901974</v>
      </c>
      <c r="AA11" s="142">
        <f t="shared" si="16"/>
        <v>22.84224404309175</v>
      </c>
      <c r="AB11" s="140">
        <v>13.05</v>
      </c>
      <c r="AC11" s="78">
        <v>0.21213203435596351</v>
      </c>
      <c r="AD11" s="78">
        <f t="shared" si="11"/>
        <v>2.1288322334527425</v>
      </c>
      <c r="AE11" s="78">
        <f t="shared" si="12"/>
        <v>0.3281414374098664</v>
      </c>
      <c r="AF11" s="78">
        <f t="shared" si="13"/>
        <v>19.492716154160643</v>
      </c>
      <c r="AG11" s="78">
        <f t="shared" si="14"/>
        <v>2.1288322334527425</v>
      </c>
      <c r="AH11" s="78">
        <f t="shared" si="15"/>
        <v>19.492716154160643</v>
      </c>
      <c r="AI11" s="45"/>
    </row>
    <row r="12" spans="1:35" ht="15.75" x14ac:dyDescent="0.25">
      <c r="A12" s="145">
        <v>7</v>
      </c>
      <c r="B12" s="119">
        <v>6.3194105348087088</v>
      </c>
      <c r="C12" s="121">
        <v>7.0478875272227348E-2</v>
      </c>
      <c r="D12" s="117">
        <v>6.1549999999999994</v>
      </c>
      <c r="E12" s="73">
        <v>7.7781745930520452E-2</v>
      </c>
      <c r="F12" s="73">
        <f t="shared" si="0"/>
        <v>-0.16441053480870949</v>
      </c>
      <c r="G12" s="74">
        <f t="shared" si="1"/>
        <v>-2.6016751705416183</v>
      </c>
      <c r="H12" s="73">
        <f t="shared" si="2"/>
        <v>0.16441053480870949</v>
      </c>
      <c r="I12" s="130">
        <f t="shared" si="3"/>
        <v>2.6016751705416183</v>
      </c>
      <c r="J12" s="124">
        <v>6.8291519999999997</v>
      </c>
      <c r="K12" s="75">
        <v>0.43756898990673382</v>
      </c>
      <c r="L12" s="76">
        <f t="shared" si="4"/>
        <v>0.50974146519129082</v>
      </c>
      <c r="M12" s="77">
        <f t="shared" si="5"/>
        <v>8.0662818530861742</v>
      </c>
      <c r="N12" s="76">
        <f t="shared" si="6"/>
        <v>0.50974146519129082</v>
      </c>
      <c r="O12" s="133">
        <f t="shared" si="7"/>
        <v>8.0662818530861742</v>
      </c>
      <c r="P12" s="118">
        <v>6.3890923799999992</v>
      </c>
      <c r="Q12" s="73">
        <v>0.11914327827351778</v>
      </c>
      <c r="R12" s="78">
        <f t="shared" si="8"/>
        <v>6.9681845191290392E-2</v>
      </c>
      <c r="S12" s="74">
        <f t="shared" si="9"/>
        <v>1.1026636868655297</v>
      </c>
      <c r="T12" s="78">
        <f t="shared" si="10"/>
        <v>6.9681845191290392E-2</v>
      </c>
      <c r="U12" s="130">
        <f t="shared" si="10"/>
        <v>1.1026636868655297</v>
      </c>
      <c r="V12" s="140">
        <v>5.993127147766323</v>
      </c>
      <c r="W12" s="78">
        <v>0.27944082418025101</v>
      </c>
      <c r="X12" s="78">
        <f>V12-B12</f>
        <v>-0.3262833870423858</v>
      </c>
      <c r="Y12" s="78">
        <f>X12/B12*100</f>
        <v>-5.1631933903509646</v>
      </c>
      <c r="Z12" s="78">
        <f t="shared" si="16"/>
        <v>0.3262833870423858</v>
      </c>
      <c r="AA12" s="142">
        <f t="shared" si="16"/>
        <v>5.1631933903509646</v>
      </c>
      <c r="AB12" s="140">
        <v>7.71</v>
      </c>
      <c r="AC12" s="78">
        <v>4.2426406871193201E-2</v>
      </c>
      <c r="AD12" s="78">
        <f t="shared" si="11"/>
        <v>1.3905894651912911</v>
      </c>
      <c r="AE12" s="78">
        <f t="shared" si="12"/>
        <v>0.14319893493984537</v>
      </c>
      <c r="AF12" s="78">
        <f t="shared" si="13"/>
        <v>22.005050273781347</v>
      </c>
      <c r="AG12" s="78">
        <f t="shared" si="14"/>
        <v>1.3905894651912911</v>
      </c>
      <c r="AH12" s="78">
        <f t="shared" si="15"/>
        <v>22.005050273781347</v>
      </c>
      <c r="AI12" s="45"/>
    </row>
    <row r="13" spans="1:35" ht="15.75" x14ac:dyDescent="0.25">
      <c r="A13" s="145">
        <v>8</v>
      </c>
      <c r="B13" s="119">
        <v>6.4703881647191519</v>
      </c>
      <c r="C13" s="121">
        <v>7.8247719073246999E-2</v>
      </c>
      <c r="D13" s="117">
        <v>6.7249999999999996</v>
      </c>
      <c r="E13" s="73">
        <v>0.14849242404917495</v>
      </c>
      <c r="F13" s="73">
        <f t="shared" si="0"/>
        <v>0.25461183528084774</v>
      </c>
      <c r="G13" s="74">
        <f t="shared" si="1"/>
        <v>3.93503185278992</v>
      </c>
      <c r="H13" s="73">
        <f t="shared" si="2"/>
        <v>0.25461183528084774</v>
      </c>
      <c r="I13" s="130">
        <f t="shared" si="3"/>
        <v>3.93503185278992</v>
      </c>
      <c r="J13" s="124">
        <v>8.4152640000000005</v>
      </c>
      <c r="K13" s="75">
        <v>1.748782550105066</v>
      </c>
      <c r="L13" s="76">
        <f t="shared" si="4"/>
        <v>1.9448758352808486</v>
      </c>
      <c r="M13" s="77">
        <f t="shared" si="5"/>
        <v>30.058101396228466</v>
      </c>
      <c r="N13" s="76">
        <f t="shared" si="6"/>
        <v>1.9448758352808486</v>
      </c>
      <c r="O13" s="133">
        <f t="shared" si="7"/>
        <v>30.058101396228466</v>
      </c>
      <c r="P13" s="118">
        <v>6.8318092699999999</v>
      </c>
      <c r="Q13" s="73">
        <v>0.10471709785578368</v>
      </c>
      <c r="R13" s="78">
        <f t="shared" si="8"/>
        <v>0.36142110528084803</v>
      </c>
      <c r="S13" s="74">
        <f t="shared" si="9"/>
        <v>5.5857716118417073</v>
      </c>
      <c r="T13" s="78">
        <f t="shared" si="10"/>
        <v>0.36142110528084803</v>
      </c>
      <c r="U13" s="130">
        <f t="shared" si="10"/>
        <v>5.5857716118417073</v>
      </c>
      <c r="V13" s="140">
        <v>8.0635738831615118</v>
      </c>
      <c r="W13" s="78">
        <v>1.3364561156446733</v>
      </c>
      <c r="X13" s="78">
        <f>V13-B13</f>
        <v>1.5931857184423599</v>
      </c>
      <c r="Y13" s="78">
        <f>X13/B13*100</f>
        <v>24.622722437727386</v>
      </c>
      <c r="Z13" s="78">
        <f t="shared" si="16"/>
        <v>1.5931857184423599</v>
      </c>
      <c r="AA13" s="142">
        <f t="shared" si="16"/>
        <v>24.622722437727386</v>
      </c>
      <c r="AB13" s="140">
        <v>7.7650000000000006</v>
      </c>
      <c r="AC13" s="78">
        <v>0.33234018715767716</v>
      </c>
      <c r="AD13" s="78">
        <f t="shared" si="11"/>
        <v>1.2946118352808487</v>
      </c>
      <c r="AE13" s="78">
        <f t="shared" si="12"/>
        <v>0.11213957299990129</v>
      </c>
      <c r="AF13" s="78">
        <f t="shared" si="13"/>
        <v>20.008256109578262</v>
      </c>
      <c r="AG13" s="78">
        <f t="shared" si="14"/>
        <v>1.2946118352808487</v>
      </c>
      <c r="AH13" s="78">
        <f t="shared" si="15"/>
        <v>20.008256109578262</v>
      </c>
      <c r="AI13" s="45"/>
    </row>
    <row r="14" spans="1:35" ht="15.75" x14ac:dyDescent="0.25">
      <c r="A14" s="145">
        <v>9</v>
      </c>
      <c r="B14" s="119">
        <v>0.47898872063820136</v>
      </c>
      <c r="C14" s="121">
        <v>1.0025554512263302E-2</v>
      </c>
      <c r="D14" s="117">
        <v>0.45499999999999996</v>
      </c>
      <c r="E14" s="73">
        <v>1.9798989873223309E-2</v>
      </c>
      <c r="F14" s="73">
        <f t="shared" si="0"/>
        <v>-2.39887206382014E-2</v>
      </c>
      <c r="G14" s="74">
        <f t="shared" si="1"/>
        <v>-5.0082015723123892</v>
      </c>
      <c r="H14" s="73">
        <f t="shared" si="2"/>
        <v>2.39887206382014E-2</v>
      </c>
      <c r="I14" s="130">
        <f t="shared" si="3"/>
        <v>5.0082015723123892</v>
      </c>
      <c r="J14" s="124">
        <v>0.63993599999999995</v>
      </c>
      <c r="K14" s="75">
        <v>1.1947276174927923E-2</v>
      </c>
      <c r="L14" s="76">
        <f t="shared" si="4"/>
        <v>0.16094727936179859</v>
      </c>
      <c r="M14" s="77">
        <f t="shared" si="5"/>
        <v>33.60147586510044</v>
      </c>
      <c r="N14" s="76">
        <f t="shared" si="6"/>
        <v>0.16094727936179859</v>
      </c>
      <c r="O14" s="133">
        <f t="shared" si="7"/>
        <v>33.60147586510044</v>
      </c>
      <c r="P14" s="118"/>
      <c r="Q14" s="73"/>
      <c r="R14" s="78"/>
      <c r="S14" s="74"/>
      <c r="T14" s="78"/>
      <c r="U14" s="130"/>
      <c r="V14" s="140"/>
      <c r="W14" s="78"/>
      <c r="X14" s="78"/>
      <c r="Y14" s="78"/>
      <c r="Z14" s="78"/>
      <c r="AA14" s="142"/>
      <c r="AB14" s="140">
        <v>0.65149999999999997</v>
      </c>
      <c r="AC14" s="78">
        <v>0.18314065632731635</v>
      </c>
      <c r="AD14" s="78">
        <f t="shared" si="11"/>
        <v>0.17251127936179861</v>
      </c>
      <c r="AE14" s="78">
        <f t="shared" si="12"/>
        <v>-0.76318250404321253</v>
      </c>
      <c r="AF14" s="78">
        <f t="shared" si="13"/>
        <v>36.015728957447209</v>
      </c>
      <c r="AG14" s="78">
        <f t="shared" si="14"/>
        <v>0.17251127936179861</v>
      </c>
      <c r="AH14" s="78">
        <f t="shared" si="15"/>
        <v>36.015728957447209</v>
      </c>
      <c r="AI14" s="45"/>
    </row>
    <row r="15" spans="1:35" ht="15.75" x14ac:dyDescent="0.25">
      <c r="A15" s="145">
        <v>10</v>
      </c>
      <c r="B15" s="119">
        <v>9.2579408482083547</v>
      </c>
      <c r="C15" s="121">
        <v>7.241310990338154E-2</v>
      </c>
      <c r="D15" s="117">
        <v>9.4450000000000003</v>
      </c>
      <c r="E15" s="73">
        <v>7.7781745930519827E-2</v>
      </c>
      <c r="F15" s="73">
        <f t="shared" si="0"/>
        <v>0.18705915179164556</v>
      </c>
      <c r="G15" s="74">
        <f t="shared" si="1"/>
        <v>2.0205265388776623</v>
      </c>
      <c r="H15" s="73">
        <f t="shared" si="2"/>
        <v>0.18705915179164556</v>
      </c>
      <c r="I15" s="130">
        <f t="shared" si="3"/>
        <v>2.0205265388776623</v>
      </c>
      <c r="J15" s="124">
        <v>9.5948159999999998</v>
      </c>
      <c r="K15" s="75">
        <v>0.10155184748688577</v>
      </c>
      <c r="L15" s="76">
        <f t="shared" si="4"/>
        <v>0.33687515179164507</v>
      </c>
      <c r="M15" s="77">
        <f t="shared" si="5"/>
        <v>3.6387697579299063</v>
      </c>
      <c r="N15" s="76">
        <f t="shared" si="6"/>
        <v>0.33687515179164507</v>
      </c>
      <c r="O15" s="133">
        <f t="shared" si="7"/>
        <v>3.6387697579299063</v>
      </c>
      <c r="P15" s="118">
        <v>9.4559479300000007</v>
      </c>
      <c r="Q15" s="73">
        <v>9.1818395364633557E-2</v>
      </c>
      <c r="R15" s="78">
        <f t="shared" ref="R15:R27" si="17">P15-B15</f>
        <v>0.19800708179164594</v>
      </c>
      <c r="S15" s="74">
        <f t="shared" ref="S15:S27" si="18">R15/B15*100</f>
        <v>2.1387810209433917</v>
      </c>
      <c r="T15" s="78">
        <f t="shared" ref="T15:T27" si="19">ABS(R15)</f>
        <v>0.19800708179164594</v>
      </c>
      <c r="U15" s="130">
        <f t="shared" ref="U15:U27" si="20">ABS(S15)</f>
        <v>2.1387810209433917</v>
      </c>
      <c r="V15" s="140">
        <v>11.269857388316151</v>
      </c>
      <c r="W15" s="78">
        <v>0.64649728138195728</v>
      </c>
      <c r="X15" s="78">
        <f t="shared" ref="X15:X26" si="21">V15-B15</f>
        <v>2.0119165401077961</v>
      </c>
      <c r="Y15" s="78">
        <f t="shared" ref="Y15:Y26" si="22">X15/B15*100</f>
        <v>21.73179298825562</v>
      </c>
      <c r="Z15" s="78">
        <f t="shared" ref="Z15:Z26" si="23">ABS(X15)</f>
        <v>2.0119165401077961</v>
      </c>
      <c r="AA15" s="142">
        <f t="shared" ref="AA15:AA26" si="24">ABS(Y15)</f>
        <v>21.73179298825562</v>
      </c>
      <c r="AB15" s="140">
        <v>11.2</v>
      </c>
      <c r="AC15" s="78">
        <v>0.14142135623731025</v>
      </c>
      <c r="AD15" s="78">
        <f t="shared" si="11"/>
        <v>1.9420591517916446</v>
      </c>
      <c r="AE15" s="78">
        <f t="shared" si="12"/>
        <v>0.28826245363865755</v>
      </c>
      <c r="AF15" s="78">
        <f t="shared" si="13"/>
        <v>20.977225752824744</v>
      </c>
      <c r="AG15" s="78">
        <f t="shared" si="14"/>
        <v>1.9420591517916446</v>
      </c>
      <c r="AH15" s="78">
        <f t="shared" si="15"/>
        <v>20.977225752824744</v>
      </c>
      <c r="AI15" s="45"/>
    </row>
    <row r="16" spans="1:35" ht="15.75" x14ac:dyDescent="0.25">
      <c r="A16" s="145">
        <v>11</v>
      </c>
      <c r="B16" s="119">
        <v>7.2394058666632883</v>
      </c>
      <c r="C16" s="121">
        <v>0.14749573671244245</v>
      </c>
      <c r="D16" s="117">
        <v>7.3550000000000004</v>
      </c>
      <c r="E16" s="73">
        <v>2.12132034355966E-2</v>
      </c>
      <c r="F16" s="73">
        <f t="shared" si="0"/>
        <v>0.11559413333671209</v>
      </c>
      <c r="G16" s="74">
        <f t="shared" si="1"/>
        <v>1.5967350838693966</v>
      </c>
      <c r="H16" s="73">
        <f t="shared" si="2"/>
        <v>0.11559413333671209</v>
      </c>
      <c r="I16" s="130">
        <f t="shared" si="3"/>
        <v>1.5967350838693966</v>
      </c>
      <c r="J16" s="124">
        <v>7.4627520000000001</v>
      </c>
      <c r="K16" s="75">
        <v>0.44055580895046625</v>
      </c>
      <c r="L16" s="76">
        <f t="shared" si="4"/>
        <v>0.22334613333671172</v>
      </c>
      <c r="M16" s="77">
        <f t="shared" si="5"/>
        <v>3.0851445194583915</v>
      </c>
      <c r="N16" s="76">
        <f t="shared" si="6"/>
        <v>0.22334613333671172</v>
      </c>
      <c r="O16" s="133">
        <f t="shared" si="7"/>
        <v>3.0851445194583915</v>
      </c>
      <c r="P16" s="118">
        <v>6.8367296799999995</v>
      </c>
      <c r="Q16" s="73">
        <v>4.073274470889484E-2</v>
      </c>
      <c r="R16" s="78">
        <f t="shared" si="17"/>
        <v>-0.40267618666328886</v>
      </c>
      <c r="S16" s="74">
        <f t="shared" si="18"/>
        <v>-5.5622822380710941</v>
      </c>
      <c r="T16" s="78">
        <f t="shared" si="19"/>
        <v>0.40267618666328886</v>
      </c>
      <c r="U16" s="130">
        <f t="shared" si="20"/>
        <v>5.5622822380710941</v>
      </c>
      <c r="V16" s="140">
        <v>8.7852233676975935</v>
      </c>
      <c r="W16" s="78">
        <v>1.2149601051315237</v>
      </c>
      <c r="X16" s="78">
        <f t="shared" si="21"/>
        <v>1.5458175010343052</v>
      </c>
      <c r="Y16" s="78">
        <f t="shared" si="22"/>
        <v>21.352822724757484</v>
      </c>
      <c r="Z16" s="78">
        <f t="shared" si="23"/>
        <v>1.5458175010343052</v>
      </c>
      <c r="AA16" s="142">
        <f t="shared" si="24"/>
        <v>21.352822724757484</v>
      </c>
      <c r="AB16" s="140">
        <v>8.5749999999999993</v>
      </c>
      <c r="AC16" s="78">
        <v>4.9497474683058526E-2</v>
      </c>
      <c r="AD16" s="78">
        <f t="shared" si="11"/>
        <v>1.335594133336711</v>
      </c>
      <c r="AE16" s="78">
        <f t="shared" si="12"/>
        <v>0.12567450272653094</v>
      </c>
      <c r="AF16" s="78">
        <f t="shared" si="13"/>
        <v>18.448946749718555</v>
      </c>
      <c r="AG16" s="78"/>
      <c r="AH16" s="78"/>
      <c r="AI16" s="45"/>
    </row>
    <row r="17" spans="1:35" ht="15.75" x14ac:dyDescent="0.25">
      <c r="A17" s="145">
        <v>12</v>
      </c>
      <c r="B17" s="119">
        <v>7.3048852560888369</v>
      </c>
      <c r="C17" s="121">
        <v>0.16475762046386147</v>
      </c>
      <c r="D17" s="117">
        <v>6.91</v>
      </c>
      <c r="E17" s="73">
        <v>1.4142135623730649E-2</v>
      </c>
      <c r="F17" s="73">
        <f t="shared" si="0"/>
        <v>-0.39488525608883673</v>
      </c>
      <c r="G17" s="74">
        <f t="shared" si="1"/>
        <v>-5.4057694576336877</v>
      </c>
      <c r="H17" s="73">
        <f t="shared" si="2"/>
        <v>0.39488525608883673</v>
      </c>
      <c r="I17" s="130">
        <f t="shared" si="3"/>
        <v>5.4057694576336877</v>
      </c>
      <c r="J17" s="124">
        <v>6.6200640000000002</v>
      </c>
      <c r="K17" s="75">
        <v>0.24939939015161952</v>
      </c>
      <c r="L17" s="76">
        <f t="shared" si="4"/>
        <v>-0.68482125608883671</v>
      </c>
      <c r="M17" s="77">
        <f t="shared" si="5"/>
        <v>-9.3748393312272498</v>
      </c>
      <c r="N17" s="76">
        <f t="shared" si="6"/>
        <v>0.68482125608883671</v>
      </c>
      <c r="O17" s="133">
        <f t="shared" si="7"/>
        <v>9.3748393312272498</v>
      </c>
      <c r="P17" s="118">
        <v>7.0493874000000005</v>
      </c>
      <c r="Q17" s="73">
        <v>0.22131457958499584</v>
      </c>
      <c r="R17" s="78">
        <f t="shared" si="17"/>
        <v>-0.25549785608883635</v>
      </c>
      <c r="S17" s="74">
        <f t="shared" si="18"/>
        <v>-3.4976299713383092</v>
      </c>
      <c r="T17" s="78">
        <f t="shared" si="19"/>
        <v>0.25549785608883635</v>
      </c>
      <c r="U17" s="130">
        <f t="shared" si="20"/>
        <v>3.4976299713383092</v>
      </c>
      <c r="V17" s="140">
        <v>7.7027491408934701</v>
      </c>
      <c r="W17" s="78">
        <v>1.0448656904131122</v>
      </c>
      <c r="X17" s="78">
        <f t="shared" si="21"/>
        <v>0.39786388480463319</v>
      </c>
      <c r="Y17" s="78">
        <f t="shared" si="22"/>
        <v>5.4465453029943482</v>
      </c>
      <c r="Z17" s="78">
        <f t="shared" si="23"/>
        <v>0.39786388480463319</v>
      </c>
      <c r="AA17" s="142">
        <f t="shared" si="24"/>
        <v>5.4465453029943482</v>
      </c>
      <c r="AB17" s="140">
        <v>8.4600000000000009</v>
      </c>
      <c r="AC17" s="78">
        <v>0.38183766184073631</v>
      </c>
      <c r="AD17" s="78">
        <f t="shared" si="11"/>
        <v>1.155114743911164</v>
      </c>
      <c r="AE17" s="78">
        <f t="shared" si="12"/>
        <v>6.2625127234477274E-2</v>
      </c>
      <c r="AF17" s="78">
        <f t="shared" si="13"/>
        <v>15.812907436818968</v>
      </c>
      <c r="AG17" s="78">
        <f>ABS(AD17)</f>
        <v>1.155114743911164</v>
      </c>
      <c r="AH17" s="78">
        <f>ABS(AF17)</f>
        <v>15.812907436818968</v>
      </c>
      <c r="AI17" s="45"/>
    </row>
    <row r="18" spans="1:35" ht="15.75" x14ac:dyDescent="0.25">
      <c r="A18" s="145">
        <v>13</v>
      </c>
      <c r="B18" s="119">
        <v>6.9466458988874171</v>
      </c>
      <c r="C18" s="121">
        <v>0.12163064133578061</v>
      </c>
      <c r="D18" s="117">
        <v>6.9700000000000006</v>
      </c>
      <c r="E18" s="73">
        <v>1.4142135623731277E-2</v>
      </c>
      <c r="F18" s="73">
        <f t="shared" si="0"/>
        <v>2.3354101112583514E-2</v>
      </c>
      <c r="G18" s="74">
        <f t="shared" si="1"/>
        <v>0.33619247983151024</v>
      </c>
      <c r="H18" s="73">
        <f t="shared" si="2"/>
        <v>2.3354101112583514E-2</v>
      </c>
      <c r="I18" s="130">
        <f t="shared" si="3"/>
        <v>0.33619247983151024</v>
      </c>
      <c r="J18" s="124">
        <v>6.2061119999999992</v>
      </c>
      <c r="K18" s="75">
        <v>0.43756898990673443</v>
      </c>
      <c r="L18" s="76">
        <f t="shared" si="4"/>
        <v>-0.74053389888741794</v>
      </c>
      <c r="M18" s="77">
        <f t="shared" si="5"/>
        <v>-10.660308725481785</v>
      </c>
      <c r="N18" s="76">
        <f t="shared" si="6"/>
        <v>0.74053389888741794</v>
      </c>
      <c r="O18" s="133">
        <f t="shared" si="7"/>
        <v>10.660308725481785</v>
      </c>
      <c r="P18" s="118">
        <v>7.3900957900000002</v>
      </c>
      <c r="Q18" s="73">
        <v>0.18007267556723927</v>
      </c>
      <c r="R18" s="78">
        <f t="shared" si="17"/>
        <v>0.44344989111258304</v>
      </c>
      <c r="S18" s="74">
        <f t="shared" si="18"/>
        <v>6.3836547532040822</v>
      </c>
      <c r="T18" s="78">
        <f t="shared" si="19"/>
        <v>0.44344989111258304</v>
      </c>
      <c r="U18" s="130">
        <f t="shared" si="20"/>
        <v>6.3836547532040822</v>
      </c>
      <c r="V18" s="140">
        <v>8.6305841924398621</v>
      </c>
      <c r="W18" s="78">
        <v>0.80187366938680615</v>
      </c>
      <c r="X18" s="78">
        <f t="shared" si="21"/>
        <v>1.683938293552445</v>
      </c>
      <c r="Y18" s="78">
        <f t="shared" si="22"/>
        <v>24.241026792831725</v>
      </c>
      <c r="Z18" s="78">
        <f t="shared" si="23"/>
        <v>1.683938293552445</v>
      </c>
      <c r="AA18" s="142">
        <f t="shared" si="24"/>
        <v>24.241026792831725</v>
      </c>
      <c r="AB18" s="140">
        <v>8.09</v>
      </c>
      <c r="AC18" s="78">
        <v>4.2426406871191945E-2</v>
      </c>
      <c r="AD18" s="78">
        <f t="shared" si="11"/>
        <v>1.1433541011125827</v>
      </c>
      <c r="AE18" s="78">
        <f t="shared" si="12"/>
        <v>5.8180753879973138E-2</v>
      </c>
      <c r="AF18" s="78">
        <f t="shared" si="13"/>
        <v>16.459081371856072</v>
      </c>
      <c r="AG18" s="78">
        <f>ABS(AD18)</f>
        <v>1.1433541011125827</v>
      </c>
      <c r="AH18" s="78">
        <f>ABS(AF18)</f>
        <v>16.459081371856072</v>
      </c>
      <c r="AI18" s="45"/>
    </row>
    <row r="19" spans="1:35" ht="15.75" x14ac:dyDescent="0.25">
      <c r="A19" s="145">
        <v>14</v>
      </c>
      <c r="B19" s="119">
        <v>2.9382017722377003</v>
      </c>
      <c r="C19" s="121">
        <v>6.2377978925939378E-3</v>
      </c>
      <c r="D19" s="117">
        <v>3.0049999999999999</v>
      </c>
      <c r="E19" s="73">
        <v>7.0710678118653244E-3</v>
      </c>
      <c r="F19" s="73">
        <f t="shared" si="0"/>
        <v>6.67982277622996E-2</v>
      </c>
      <c r="G19" s="74">
        <f t="shared" si="1"/>
        <v>2.2734390943963949</v>
      </c>
      <c r="H19" s="73">
        <f t="shared" si="2"/>
        <v>6.67982277622996E-2</v>
      </c>
      <c r="I19" s="130">
        <f t="shared" si="3"/>
        <v>2.2734390943963949</v>
      </c>
      <c r="J19" s="124">
        <v>3.0507840000000002</v>
      </c>
      <c r="K19" s="75">
        <v>0.48237127556271586</v>
      </c>
      <c r="L19" s="76">
        <f t="shared" si="4"/>
        <v>0.11258222776229987</v>
      </c>
      <c r="M19" s="77">
        <f t="shared" si="5"/>
        <v>3.8316710862426087</v>
      </c>
      <c r="N19" s="76">
        <f t="shared" si="6"/>
        <v>0.11258222776229987</v>
      </c>
      <c r="O19" s="133">
        <f t="shared" si="7"/>
        <v>3.8316710862426087</v>
      </c>
      <c r="P19" s="118">
        <v>3.1428218799999996</v>
      </c>
      <c r="Q19" s="73">
        <v>6.9585105544362133E-2</v>
      </c>
      <c r="R19" s="78">
        <f t="shared" si="17"/>
        <v>0.20462010776229933</v>
      </c>
      <c r="S19" s="74">
        <f t="shared" si="18"/>
        <v>6.9641271642982856</v>
      </c>
      <c r="T19" s="78">
        <f t="shared" si="19"/>
        <v>0.20462010776229933</v>
      </c>
      <c r="U19" s="130">
        <f t="shared" si="20"/>
        <v>6.9641271642982856</v>
      </c>
      <c r="V19" s="140">
        <v>3.3900343642611683</v>
      </c>
      <c r="W19" s="78">
        <v>0.24299202102630538</v>
      </c>
      <c r="X19" s="78">
        <f t="shared" si="21"/>
        <v>0.45183259202346804</v>
      </c>
      <c r="Y19" s="78">
        <f t="shared" si="22"/>
        <v>15.377861258294647</v>
      </c>
      <c r="Z19" s="78">
        <f t="shared" si="23"/>
        <v>0.45183259202346804</v>
      </c>
      <c r="AA19" s="142">
        <f t="shared" si="24"/>
        <v>15.377861258294647</v>
      </c>
      <c r="AB19" s="140">
        <v>3.8849999999999998</v>
      </c>
      <c r="AC19" s="78">
        <v>4.9497474683058214E-2</v>
      </c>
      <c r="AD19" s="78">
        <f t="shared" si="11"/>
        <v>0.94679822776229949</v>
      </c>
      <c r="AE19" s="78">
        <f t="shared" si="12"/>
        <v>-2.3742563664135997E-2</v>
      </c>
      <c r="AF19" s="78">
        <f t="shared" si="13"/>
        <v>32.22373074267221</v>
      </c>
      <c r="AG19" s="78">
        <f>ABS(AD19)</f>
        <v>0.94679822776229949</v>
      </c>
      <c r="AH19" s="78">
        <f>ABS(AF19)</f>
        <v>32.22373074267221</v>
      </c>
      <c r="AI19" s="45"/>
    </row>
    <row r="20" spans="1:35" ht="15.75" x14ac:dyDescent="0.25">
      <c r="A20" s="145">
        <v>15</v>
      </c>
      <c r="B20" s="119">
        <v>6.0615197511097945</v>
      </c>
      <c r="C20" s="121">
        <v>7.1752427504838692E-2</v>
      </c>
      <c r="D20" s="117">
        <v>6.41</v>
      </c>
      <c r="E20" s="73">
        <v>8.4852813742385777E-2</v>
      </c>
      <c r="F20" s="73">
        <f t="shared" si="0"/>
        <v>0.34848024889020568</v>
      </c>
      <c r="G20" s="74">
        <f t="shared" si="1"/>
        <v>5.7490573849306186</v>
      </c>
      <c r="H20" s="73">
        <f t="shared" si="2"/>
        <v>0.34848024889020568</v>
      </c>
      <c r="I20" s="130">
        <f t="shared" si="3"/>
        <v>5.7490573849306186</v>
      </c>
      <c r="J20" s="124">
        <v>6.1226879999999992</v>
      </c>
      <c r="K20" s="75">
        <v>4.1815466612248046E-2</v>
      </c>
      <c r="L20" s="76">
        <f t="shared" si="4"/>
        <v>6.1168248890204779E-2</v>
      </c>
      <c r="M20" s="77">
        <f t="shared" si="5"/>
        <v>1.0091239722349428</v>
      </c>
      <c r="N20" s="76">
        <f t="shared" si="6"/>
        <v>6.1168248890204779E-2</v>
      </c>
      <c r="O20" s="133">
        <f t="shared" si="7"/>
        <v>1.0091239722349428</v>
      </c>
      <c r="P20" s="118">
        <v>5.9030518799999996</v>
      </c>
      <c r="Q20" s="73">
        <v>0.31228437610152732</v>
      </c>
      <c r="R20" s="78">
        <f t="shared" si="17"/>
        <v>-0.15846787110979488</v>
      </c>
      <c r="S20" s="74">
        <f t="shared" si="18"/>
        <v>-2.6143257403521818</v>
      </c>
      <c r="T20" s="78">
        <f t="shared" si="19"/>
        <v>0.15846787110979488</v>
      </c>
      <c r="U20" s="130">
        <f t="shared" si="20"/>
        <v>2.6143257403521818</v>
      </c>
      <c r="V20" s="140">
        <v>7.3762886597938149</v>
      </c>
      <c r="W20" s="78">
        <v>4.8598404205261451E-2</v>
      </c>
      <c r="X20" s="78">
        <f t="shared" si="21"/>
        <v>1.3147689086840204</v>
      </c>
      <c r="Y20" s="78">
        <f t="shared" si="22"/>
        <v>21.69041696916522</v>
      </c>
      <c r="Z20" s="78">
        <f t="shared" si="23"/>
        <v>1.3147689086840204</v>
      </c>
      <c r="AA20" s="142">
        <f t="shared" si="24"/>
        <v>21.69041696916522</v>
      </c>
      <c r="AB20" s="140">
        <v>7.5049999999999999</v>
      </c>
      <c r="AC20" s="78">
        <v>0.10606601717798238</v>
      </c>
      <c r="AD20" s="78">
        <f t="shared" si="11"/>
        <v>1.4434802488902054</v>
      </c>
      <c r="AE20" s="78">
        <f t="shared" si="12"/>
        <v>0.15941084581515988</v>
      </c>
      <c r="AF20" s="78">
        <f t="shared" si="13"/>
        <v>23.813833958487404</v>
      </c>
      <c r="AG20" s="78"/>
      <c r="AH20" s="78"/>
      <c r="AI20" s="45"/>
    </row>
    <row r="21" spans="1:35" ht="15.75" x14ac:dyDescent="0.25">
      <c r="A21" s="145">
        <v>16</v>
      </c>
      <c r="B21" s="119">
        <v>4.5356101719272965</v>
      </c>
      <c r="C21" s="121">
        <v>8.5070499270642932E-2</v>
      </c>
      <c r="D21" s="118">
        <v>3.9550000000000001</v>
      </c>
      <c r="E21" s="73">
        <v>6.3639610306789177E-2</v>
      </c>
      <c r="F21" s="73">
        <f t="shared" si="0"/>
        <v>-0.58061017192729647</v>
      </c>
      <c r="G21" s="74">
        <f t="shared" si="1"/>
        <v>-12.801148024601513</v>
      </c>
      <c r="H21" s="73">
        <f t="shared" si="2"/>
        <v>0.58061017192729647</v>
      </c>
      <c r="I21" s="130">
        <f t="shared" si="3"/>
        <v>12.801148024601513</v>
      </c>
      <c r="J21" s="125">
        <v>4.0180799999999994</v>
      </c>
      <c r="K21" s="79">
        <v>0.12992662840234093</v>
      </c>
      <c r="L21" s="80">
        <f t="shared" si="4"/>
        <v>-0.51753017192729711</v>
      </c>
      <c r="M21" s="79">
        <f t="shared" si="5"/>
        <v>-11.410375943031834</v>
      </c>
      <c r="N21" s="79">
        <f t="shared" si="6"/>
        <v>0.51753017192729711</v>
      </c>
      <c r="O21" s="134">
        <f t="shared" si="7"/>
        <v>11.410375943031834</v>
      </c>
      <c r="P21" s="118">
        <v>3.9804916800000001</v>
      </c>
      <c r="Q21" s="73">
        <v>0.16971976962039506</v>
      </c>
      <c r="R21" s="78">
        <f t="shared" si="17"/>
        <v>-0.55511849192729645</v>
      </c>
      <c r="S21" s="74">
        <f t="shared" si="18"/>
        <v>-12.239113832206009</v>
      </c>
      <c r="T21" s="78">
        <f t="shared" si="19"/>
        <v>0.55511849192729645</v>
      </c>
      <c r="U21" s="130">
        <f t="shared" si="20"/>
        <v>12.239113832206009</v>
      </c>
      <c r="V21" s="140">
        <v>5.1855670103092777</v>
      </c>
      <c r="W21" s="78">
        <v>0.18224401576972871</v>
      </c>
      <c r="X21" s="78">
        <f t="shared" si="21"/>
        <v>0.64995683838198115</v>
      </c>
      <c r="Y21" s="78">
        <f t="shared" si="22"/>
        <v>14.330086002646869</v>
      </c>
      <c r="Z21" s="78">
        <f t="shared" si="23"/>
        <v>0.64995683838198115</v>
      </c>
      <c r="AA21" s="142">
        <f t="shared" si="24"/>
        <v>14.330086002646869</v>
      </c>
      <c r="AB21" s="140">
        <v>4.9049999999999994</v>
      </c>
      <c r="AC21" s="78">
        <v>3.5355339059327251E-2</v>
      </c>
      <c r="AD21" s="78">
        <f t="shared" si="11"/>
        <v>0.36938982807270282</v>
      </c>
      <c r="AE21" s="78">
        <f t="shared" si="12"/>
        <v>-0.43251506794482736</v>
      </c>
      <c r="AF21" s="78">
        <f t="shared" si="13"/>
        <v>8.1442146496408352</v>
      </c>
      <c r="AG21" s="78">
        <f t="shared" ref="AG21:AG29" si="25">ABS(AD21)</f>
        <v>0.36938982807270282</v>
      </c>
      <c r="AH21" s="78">
        <f t="shared" ref="AH21:AH29" si="26">ABS(AF21)</f>
        <v>8.1442146496408352</v>
      </c>
      <c r="AI21" s="45"/>
    </row>
    <row r="22" spans="1:35" ht="15.75" x14ac:dyDescent="0.25">
      <c r="A22" s="145">
        <v>17</v>
      </c>
      <c r="B22" s="119">
        <v>1.5881195193947515</v>
      </c>
      <c r="C22" s="121">
        <v>2.9741609927190184E-2</v>
      </c>
      <c r="D22" s="117">
        <v>1.4700000000000002</v>
      </c>
      <c r="E22" s="73">
        <v>0.14142135623730948</v>
      </c>
      <c r="F22" s="73">
        <f t="shared" si="0"/>
        <v>-0.11811951939475129</v>
      </c>
      <c r="G22" s="74">
        <f t="shared" si="1"/>
        <v>-7.4376970972416387</v>
      </c>
      <c r="H22" s="73">
        <f t="shared" si="2"/>
        <v>0.11811951939475129</v>
      </c>
      <c r="I22" s="130">
        <f t="shared" si="3"/>
        <v>7.4376970972416387</v>
      </c>
      <c r="J22" s="124">
        <v>1.5090239999999999</v>
      </c>
      <c r="K22" s="75">
        <v>1.3440685696793834E-2</v>
      </c>
      <c r="L22" s="76">
        <f t="shared" si="4"/>
        <v>-7.9095519394751568E-2</v>
      </c>
      <c r="M22" s="77">
        <f t="shared" si="5"/>
        <v>-4.9804513091619</v>
      </c>
      <c r="N22" s="76">
        <f t="shared" si="6"/>
        <v>7.9095519394751568E-2</v>
      </c>
      <c r="O22" s="133">
        <f t="shared" si="7"/>
        <v>4.9804513091619</v>
      </c>
      <c r="P22" s="118">
        <v>1.5872522600000001</v>
      </c>
      <c r="Q22" s="73">
        <v>0.11337280610642386</v>
      </c>
      <c r="R22" s="78">
        <f t="shared" si="17"/>
        <v>-8.6725939475140734E-4</v>
      </c>
      <c r="S22" s="74">
        <f t="shared" si="18"/>
        <v>-5.4609201899484788E-2</v>
      </c>
      <c r="T22" s="78">
        <f t="shared" si="19"/>
        <v>8.6725939475140734E-4</v>
      </c>
      <c r="U22" s="130">
        <f t="shared" si="20"/>
        <v>5.4609201899484788E-2</v>
      </c>
      <c r="V22" s="140">
        <v>1.5859106529209619</v>
      </c>
      <c r="W22" s="78">
        <v>2.429920210263057E-2</v>
      </c>
      <c r="X22" s="78">
        <f t="shared" si="21"/>
        <v>-2.2088664737895947E-3</v>
      </c>
      <c r="Y22" s="78">
        <f t="shared" si="22"/>
        <v>-0.13908691674738788</v>
      </c>
      <c r="Z22" s="78">
        <f t="shared" si="23"/>
        <v>2.2088664737895947E-3</v>
      </c>
      <c r="AA22" s="142">
        <f t="shared" si="24"/>
        <v>0.13908691674738788</v>
      </c>
      <c r="AB22" s="140">
        <v>1.9750000000000001</v>
      </c>
      <c r="AC22" s="78">
        <v>3.5355339059327411E-2</v>
      </c>
      <c r="AD22" s="78">
        <f t="shared" si="11"/>
        <v>0.3868804806052486</v>
      </c>
      <c r="AE22" s="78">
        <f t="shared" si="12"/>
        <v>-0.41242318131333117</v>
      </c>
      <c r="AF22" s="78">
        <f t="shared" si="13"/>
        <v>24.360917165270578</v>
      </c>
      <c r="AG22" s="78">
        <f t="shared" si="25"/>
        <v>0.3868804806052486</v>
      </c>
      <c r="AH22" s="78">
        <f t="shared" si="26"/>
        <v>24.360917165270578</v>
      </c>
      <c r="AI22" s="45"/>
    </row>
    <row r="23" spans="1:35" ht="15.75" x14ac:dyDescent="0.25">
      <c r="A23" s="145">
        <v>18</v>
      </c>
      <c r="B23" s="119">
        <v>1.3756039039747097</v>
      </c>
      <c r="C23" s="121">
        <v>1.4660273315730592E-2</v>
      </c>
      <c r="D23" s="117">
        <v>1.4249999999999998</v>
      </c>
      <c r="E23" s="73">
        <v>2.1213203435596444E-2</v>
      </c>
      <c r="F23" s="73">
        <f t="shared" si="0"/>
        <v>4.9396096025290159E-2</v>
      </c>
      <c r="G23" s="74">
        <f t="shared" si="1"/>
        <v>3.5908662284661781</v>
      </c>
      <c r="H23" s="73">
        <f t="shared" si="2"/>
        <v>4.9396096025290159E-2</v>
      </c>
      <c r="I23" s="130">
        <f t="shared" si="3"/>
        <v>3.5908662284661781</v>
      </c>
      <c r="J23" s="124">
        <v>1.3791359999999999</v>
      </c>
      <c r="K23" s="75">
        <v>6.869683800583555E-2</v>
      </c>
      <c r="L23" s="76">
        <f t="shared" si="4"/>
        <v>3.5320960252902545E-3</v>
      </c>
      <c r="M23" s="77">
        <f t="shared" si="5"/>
        <v>0.25676693814872975</v>
      </c>
      <c r="N23" s="76">
        <f t="shared" si="6"/>
        <v>3.5320960252902545E-3</v>
      </c>
      <c r="O23" s="133">
        <f t="shared" si="7"/>
        <v>0.25676693814872975</v>
      </c>
      <c r="P23" s="118">
        <v>1.4853637699999998</v>
      </c>
      <c r="Q23" s="73">
        <v>8.3162687113993838E-3</v>
      </c>
      <c r="R23" s="78">
        <f t="shared" si="17"/>
        <v>0.10975986602529009</v>
      </c>
      <c r="S23" s="74">
        <f t="shared" si="18"/>
        <v>7.9790312973194357</v>
      </c>
      <c r="T23" s="78">
        <f t="shared" si="19"/>
        <v>0.10975986602529009</v>
      </c>
      <c r="U23" s="130">
        <f t="shared" si="20"/>
        <v>7.9790312973194357</v>
      </c>
      <c r="V23" s="140">
        <v>1.3453608247422679</v>
      </c>
      <c r="W23" s="78">
        <v>0.17009441471841319</v>
      </c>
      <c r="X23" s="78">
        <f t="shared" si="21"/>
        <v>-3.0243079232441739E-2</v>
      </c>
      <c r="Y23" s="78">
        <f t="shared" si="22"/>
        <v>-2.1985310702489658</v>
      </c>
      <c r="Z23" s="78">
        <f t="shared" si="23"/>
        <v>3.0243079232441739E-2</v>
      </c>
      <c r="AA23" s="142">
        <f t="shared" si="24"/>
        <v>2.1985310702489658</v>
      </c>
      <c r="AB23" s="140">
        <v>1.7149999999999999</v>
      </c>
      <c r="AC23" s="78">
        <v>2.1213203435596444E-2</v>
      </c>
      <c r="AD23" s="78">
        <f t="shared" si="11"/>
        <v>0.33939609602529019</v>
      </c>
      <c r="AE23" s="78">
        <f t="shared" si="12"/>
        <v>-0.46929315755288986</v>
      </c>
      <c r="AF23" s="78">
        <f t="shared" si="13"/>
        <v>24.672516197768072</v>
      </c>
      <c r="AG23" s="78">
        <f t="shared" si="25"/>
        <v>0.33939609602529019</v>
      </c>
      <c r="AH23" s="78">
        <f t="shared" si="26"/>
        <v>24.672516197768072</v>
      </c>
      <c r="AI23" s="45"/>
    </row>
    <row r="24" spans="1:35" ht="15.75" x14ac:dyDescent="0.25">
      <c r="A24" s="145">
        <v>19</v>
      </c>
      <c r="B24" s="119">
        <v>8.6930058170618061</v>
      </c>
      <c r="C24" s="121">
        <v>7.3713641557245788E-2</v>
      </c>
      <c r="D24" s="117">
        <v>8.4699999999999989</v>
      </c>
      <c r="E24" s="73">
        <v>9.8994949366115789E-2</v>
      </c>
      <c r="F24" s="73">
        <f t="shared" si="0"/>
        <v>-0.22300581706180722</v>
      </c>
      <c r="G24" s="74">
        <f t="shared" si="1"/>
        <v>-2.5653476111118274</v>
      </c>
      <c r="H24" s="73">
        <f t="shared" si="2"/>
        <v>0.22300581706180722</v>
      </c>
      <c r="I24" s="130">
        <f t="shared" si="3"/>
        <v>2.5653476111118274</v>
      </c>
      <c r="J24" s="124">
        <v>8.7563519999999997</v>
      </c>
      <c r="K24" s="75">
        <v>5.9736380874623914E-3</v>
      </c>
      <c r="L24" s="76">
        <f t="shared" si="4"/>
        <v>6.3346182938193607E-2</v>
      </c>
      <c r="M24" s="77">
        <f t="shared" si="5"/>
        <v>0.72870287069017869</v>
      </c>
      <c r="N24" s="76">
        <f t="shared" si="6"/>
        <v>6.3346182938193607E-2</v>
      </c>
      <c r="O24" s="133">
        <f t="shared" si="7"/>
        <v>0.72870287069017869</v>
      </c>
      <c r="P24" s="118">
        <v>8.6482806299999986</v>
      </c>
      <c r="Q24" s="73">
        <v>0.18652202681281368</v>
      </c>
      <c r="R24" s="78">
        <f t="shared" si="17"/>
        <v>-4.4725187061807503E-2</v>
      </c>
      <c r="S24" s="74">
        <f t="shared" si="18"/>
        <v>-0.51449622838196152</v>
      </c>
      <c r="T24" s="78">
        <f t="shared" si="19"/>
        <v>4.4725187061807503E-2</v>
      </c>
      <c r="U24" s="130">
        <f t="shared" si="20"/>
        <v>0.51449622838196152</v>
      </c>
      <c r="V24" s="140">
        <v>9.2233676975945009</v>
      </c>
      <c r="W24" s="78">
        <v>1.0570152914644255</v>
      </c>
      <c r="X24" s="78">
        <f t="shared" si="21"/>
        <v>0.53036188053269484</v>
      </c>
      <c r="Y24" s="78">
        <f t="shared" si="22"/>
        <v>6.1010183553742818</v>
      </c>
      <c r="Z24" s="78">
        <f t="shared" si="23"/>
        <v>0.53036188053269484</v>
      </c>
      <c r="AA24" s="142">
        <f t="shared" si="24"/>
        <v>6.1010183553742818</v>
      </c>
      <c r="AB24" s="140">
        <v>10.350000000000001</v>
      </c>
      <c r="AC24" s="78">
        <v>7.0710678118654502E-2</v>
      </c>
      <c r="AD24" s="78">
        <f t="shared" si="11"/>
        <v>1.6569941829381953</v>
      </c>
      <c r="AE24" s="78">
        <f t="shared" si="12"/>
        <v>0.21932098378308018</v>
      </c>
      <c r="AF24" s="78">
        <f t="shared" si="13"/>
        <v>19.061234028924776</v>
      </c>
      <c r="AG24" s="78">
        <f t="shared" si="25"/>
        <v>1.6569941829381953</v>
      </c>
      <c r="AH24" s="78">
        <f t="shared" si="26"/>
        <v>19.061234028924776</v>
      </c>
      <c r="AI24" s="45"/>
    </row>
    <row r="25" spans="1:35" ht="15.75" x14ac:dyDescent="0.25">
      <c r="A25" s="145">
        <v>20</v>
      </c>
      <c r="B25" s="119">
        <v>4.1747855609087221</v>
      </c>
      <c r="C25" s="121">
        <v>2.6491617082307871E-2</v>
      </c>
      <c r="D25" s="117">
        <v>4.1400000000000006</v>
      </c>
      <c r="E25" s="73">
        <v>9.8994949366116428E-2</v>
      </c>
      <c r="F25" s="73">
        <f t="shared" si="0"/>
        <v>-3.4785560908721536E-2</v>
      </c>
      <c r="G25" s="74">
        <f t="shared" si="1"/>
        <v>-0.83322988453447167</v>
      </c>
      <c r="H25" s="73">
        <f t="shared" si="2"/>
        <v>3.4785560908721536E-2</v>
      </c>
      <c r="I25" s="130">
        <f t="shared" si="3"/>
        <v>0.83322988453447167</v>
      </c>
      <c r="J25" s="124">
        <v>4.2852479999999993</v>
      </c>
      <c r="K25" s="75">
        <v>0.35543146620410587</v>
      </c>
      <c r="L25" s="76">
        <f t="shared" si="4"/>
        <v>0.11046243909127718</v>
      </c>
      <c r="M25" s="77">
        <f t="shared" si="5"/>
        <v>2.6459428269947569</v>
      </c>
      <c r="N25" s="76">
        <f t="shared" si="6"/>
        <v>0.11046243909127718</v>
      </c>
      <c r="O25" s="133">
        <f t="shared" si="7"/>
        <v>2.6459428269947569</v>
      </c>
      <c r="P25" s="118">
        <v>4.12198347</v>
      </c>
      <c r="Q25" s="73">
        <v>0.2167321458052448</v>
      </c>
      <c r="R25" s="78">
        <f t="shared" si="17"/>
        <v>-5.2802090908722121E-2</v>
      </c>
      <c r="S25" s="74">
        <f t="shared" si="18"/>
        <v>-1.2647857030824055</v>
      </c>
      <c r="T25" s="78">
        <f t="shared" si="19"/>
        <v>5.2802090908722121E-2</v>
      </c>
      <c r="U25" s="130">
        <f t="shared" si="20"/>
        <v>1.2647857030824055</v>
      </c>
      <c r="V25" s="140">
        <v>4.6271477663230236</v>
      </c>
      <c r="W25" s="78">
        <v>0.48598404205261014</v>
      </c>
      <c r="X25" s="78">
        <f t="shared" si="21"/>
        <v>0.4523622054143015</v>
      </c>
      <c r="Y25" s="78">
        <f t="shared" si="22"/>
        <v>10.835579428320056</v>
      </c>
      <c r="Z25" s="78">
        <f t="shared" si="23"/>
        <v>0.4523622054143015</v>
      </c>
      <c r="AA25" s="142">
        <f t="shared" si="24"/>
        <v>10.835579428320056</v>
      </c>
      <c r="AB25" s="140">
        <v>5.15</v>
      </c>
      <c r="AC25" s="78">
        <v>2.8284271247461926E-2</v>
      </c>
      <c r="AD25" s="78">
        <f t="shared" si="11"/>
        <v>0.97521443909127825</v>
      </c>
      <c r="AE25" s="78">
        <f t="shared" si="12"/>
        <v>-1.0899877148449576E-2</v>
      </c>
      <c r="AF25" s="78">
        <f t="shared" si="13"/>
        <v>23.359629491460733</v>
      </c>
      <c r="AG25" s="78">
        <f t="shared" si="25"/>
        <v>0.97521443909127825</v>
      </c>
      <c r="AH25" s="78">
        <f t="shared" si="26"/>
        <v>23.359629491460733</v>
      </c>
      <c r="AI25" s="45"/>
    </row>
    <row r="26" spans="1:35" ht="15.75" x14ac:dyDescent="0.25">
      <c r="A26" s="145">
        <v>21</v>
      </c>
      <c r="B26" s="119">
        <v>4.5029565095105992</v>
      </c>
      <c r="C26" s="121">
        <v>4.3876918126809029E-2</v>
      </c>
      <c r="D26" s="117">
        <v>4.45</v>
      </c>
      <c r="E26" s="73">
        <v>1.4142135623730649E-2</v>
      </c>
      <c r="F26" s="73">
        <f t="shared" si="0"/>
        <v>-5.2956509510599048E-2</v>
      </c>
      <c r="G26" s="74">
        <f t="shared" si="1"/>
        <v>-1.1760386625709294</v>
      </c>
      <c r="H26" s="73">
        <f t="shared" si="2"/>
        <v>5.2956509510599048E-2</v>
      </c>
      <c r="I26" s="130">
        <f t="shared" si="3"/>
        <v>1.1760386625709294</v>
      </c>
      <c r="J26" s="124">
        <v>4.4753279999999993</v>
      </c>
      <c r="K26" s="75">
        <v>7.7657295137031818E-2</v>
      </c>
      <c r="L26" s="76">
        <f t="shared" si="4"/>
        <v>-2.7628509510599919E-2</v>
      </c>
      <c r="M26" s="77">
        <f t="shared" si="5"/>
        <v>-0.61356376532276802</v>
      </c>
      <c r="N26" s="76">
        <f t="shared" si="6"/>
        <v>2.7628509510599919E-2</v>
      </c>
      <c r="O26" s="133">
        <f t="shared" si="7"/>
        <v>0.61356376532276802</v>
      </c>
      <c r="P26" s="118">
        <v>4.4104875099999994</v>
      </c>
      <c r="Q26" s="73">
        <v>0.12474403067099014</v>
      </c>
      <c r="R26" s="78">
        <f t="shared" si="17"/>
        <v>-9.2468999510599836E-2</v>
      </c>
      <c r="S26" s="74">
        <f t="shared" si="18"/>
        <v>-2.0535174904598352</v>
      </c>
      <c r="T26" s="78">
        <f t="shared" si="19"/>
        <v>9.2468999510599836E-2</v>
      </c>
      <c r="U26" s="130">
        <f t="shared" si="20"/>
        <v>2.0535174904598352</v>
      </c>
      <c r="V26" s="140">
        <v>4.5240549828178693</v>
      </c>
      <c r="W26" s="78">
        <v>1.3607553177473113</v>
      </c>
      <c r="X26" s="78">
        <f t="shared" si="21"/>
        <v>2.1098473307270105E-2</v>
      </c>
      <c r="Y26" s="78">
        <f t="shared" si="22"/>
        <v>0.46854712593178427</v>
      </c>
      <c r="Z26" s="78">
        <f t="shared" si="23"/>
        <v>2.1098473307270105E-2</v>
      </c>
      <c r="AA26" s="142">
        <f t="shared" si="24"/>
        <v>0.46854712593178427</v>
      </c>
      <c r="AB26" s="140">
        <v>5.4450000000000003</v>
      </c>
      <c r="AC26" s="78">
        <v>0.19091883092036815</v>
      </c>
      <c r="AD26" s="78">
        <f t="shared" si="11"/>
        <v>0.94204349048940106</v>
      </c>
      <c r="AE26" s="78">
        <f t="shared" si="12"/>
        <v>-2.5929047054712825E-2</v>
      </c>
      <c r="AF26" s="78">
        <f t="shared" si="13"/>
        <v>20.920554939842987</v>
      </c>
      <c r="AG26" s="78">
        <f t="shared" si="25"/>
        <v>0.94204349048940106</v>
      </c>
      <c r="AH26" s="78">
        <f t="shared" si="26"/>
        <v>20.920554939842987</v>
      </c>
      <c r="AI26" s="45"/>
    </row>
    <row r="27" spans="1:35" ht="15.75" x14ac:dyDescent="0.25">
      <c r="A27" s="145">
        <v>22</v>
      </c>
      <c r="B27" s="119">
        <v>0.77605941829254632</v>
      </c>
      <c r="C27" s="121">
        <v>2.8136672368811993E-2</v>
      </c>
      <c r="D27" s="117">
        <v>0.70300000000000007</v>
      </c>
      <c r="E27" s="73">
        <v>2.2627416997969461E-2</v>
      </c>
      <c r="F27" s="73">
        <f t="shared" si="0"/>
        <v>-7.3059418292546252E-2</v>
      </c>
      <c r="G27" s="74">
        <f t="shared" si="1"/>
        <v>-9.4141526499721557</v>
      </c>
      <c r="H27" s="73">
        <f t="shared" si="2"/>
        <v>7.3059418292546252E-2</v>
      </c>
      <c r="I27" s="130">
        <f t="shared" si="3"/>
        <v>9.4141526499721557</v>
      </c>
      <c r="J27" s="124">
        <v>0.87436799999999992</v>
      </c>
      <c r="K27" s="75">
        <v>0.18816959975511519</v>
      </c>
      <c r="L27" s="76">
        <f t="shared" si="4"/>
        <v>9.8308581707453602E-2</v>
      </c>
      <c r="M27" s="77">
        <f t="shared" si="5"/>
        <v>12.667661700923372</v>
      </c>
      <c r="N27" s="76">
        <f t="shared" si="6"/>
        <v>9.8308581707453602E-2</v>
      </c>
      <c r="O27" s="133">
        <f t="shared" si="7"/>
        <v>12.667661700923372</v>
      </c>
      <c r="P27" s="118">
        <v>0.77646470000000001</v>
      </c>
      <c r="Q27" s="73">
        <v>2.4439646825336874E-2</v>
      </c>
      <c r="R27" s="78">
        <f t="shared" si="17"/>
        <v>4.052817074536863E-4</v>
      </c>
      <c r="S27" s="74">
        <f t="shared" si="18"/>
        <v>5.2223025441192408E-2</v>
      </c>
      <c r="T27" s="78">
        <f t="shared" si="19"/>
        <v>4.052817074536863E-4</v>
      </c>
      <c r="U27" s="130">
        <f t="shared" si="20"/>
        <v>5.2223025441192408E-2</v>
      </c>
      <c r="V27" s="140"/>
      <c r="W27" s="78"/>
      <c r="X27" s="78"/>
      <c r="Y27" s="78"/>
      <c r="Z27" s="78"/>
      <c r="AA27" s="142"/>
      <c r="AB27" s="140">
        <v>0.95750000000000002</v>
      </c>
      <c r="AC27" s="78">
        <v>1.2020815280171319E-2</v>
      </c>
      <c r="AD27" s="78">
        <f t="shared" si="11"/>
        <v>0.1814405817074537</v>
      </c>
      <c r="AE27" s="78">
        <f t="shared" si="12"/>
        <v>-0.74126557041542684</v>
      </c>
      <c r="AF27" s="78">
        <f t="shared" si="13"/>
        <v>23.379728076318141</v>
      </c>
      <c r="AG27" s="78">
        <f t="shared" si="25"/>
        <v>0.1814405817074537</v>
      </c>
      <c r="AH27" s="78">
        <f t="shared" si="26"/>
        <v>23.379728076318141</v>
      </c>
      <c r="AI27" s="45"/>
    </row>
    <row r="28" spans="1:35" ht="15.75" x14ac:dyDescent="0.25">
      <c r="A28" s="145">
        <v>23</v>
      </c>
      <c r="B28" s="119">
        <v>0.52767660394064297</v>
      </c>
      <c r="C28" s="121">
        <v>2.7768362945646149E-2</v>
      </c>
      <c r="D28" s="117">
        <v>0.49149999999999999</v>
      </c>
      <c r="E28" s="73">
        <v>9.1923881554251269E-3</v>
      </c>
      <c r="F28" s="73">
        <f t="shared" si="0"/>
        <v>-3.6176603940642982E-2</v>
      </c>
      <c r="G28" s="74">
        <f t="shared" si="1"/>
        <v>-6.8558286781106554</v>
      </c>
      <c r="H28" s="73">
        <f t="shared" si="2"/>
        <v>3.6176603940642982E-2</v>
      </c>
      <c r="I28" s="130">
        <f t="shared" si="3"/>
        <v>6.8558286781106554</v>
      </c>
      <c r="J28" s="124">
        <v>0.6473279999999999</v>
      </c>
      <c r="K28" s="75">
        <v>7.0190247527701463E-2</v>
      </c>
      <c r="L28" s="76">
        <f t="shared" si="4"/>
        <v>0.11965139605935693</v>
      </c>
      <c r="M28" s="77">
        <f t="shared" si="5"/>
        <v>22.675137606217653</v>
      </c>
      <c r="N28" s="76">
        <f t="shared" si="6"/>
        <v>0.11965139605935693</v>
      </c>
      <c r="O28" s="133">
        <f t="shared" si="7"/>
        <v>22.675137606217653</v>
      </c>
      <c r="P28" s="118"/>
      <c r="Q28" s="73"/>
      <c r="R28" s="78"/>
      <c r="S28" s="74"/>
      <c r="T28" s="78"/>
      <c r="U28" s="130"/>
      <c r="V28" s="140"/>
      <c r="W28" s="78"/>
      <c r="X28" s="78"/>
      <c r="Y28" s="78"/>
      <c r="Z28" s="78"/>
      <c r="AA28" s="142"/>
      <c r="AB28" s="140">
        <v>0.79600000000000004</v>
      </c>
      <c r="AC28" s="78">
        <v>4.6669047558312103E-2</v>
      </c>
      <c r="AD28" s="78">
        <f t="shared" si="11"/>
        <v>0.26832339605935707</v>
      </c>
      <c r="AE28" s="78">
        <f t="shared" si="12"/>
        <v>-0.57134145801577196</v>
      </c>
      <c r="AF28" s="78">
        <f t="shared" si="13"/>
        <v>50.849970238502387</v>
      </c>
      <c r="AG28" s="78">
        <f t="shared" si="25"/>
        <v>0.26832339605935707</v>
      </c>
      <c r="AH28" s="78">
        <f t="shared" si="26"/>
        <v>50.849970238502387</v>
      </c>
      <c r="AI28" s="45"/>
    </row>
    <row r="29" spans="1:35" ht="15.75" x14ac:dyDescent="0.25">
      <c r="A29" s="145">
        <v>24</v>
      </c>
      <c r="B29" s="119">
        <v>1.5306058078447291</v>
      </c>
      <c r="C29" s="122">
        <v>3.0104614274827343E-2</v>
      </c>
      <c r="D29" s="119">
        <v>1.3199999999999998</v>
      </c>
      <c r="E29" s="72">
        <v>8.4852813742385624E-2</v>
      </c>
      <c r="F29" s="72">
        <f t="shared" si="0"/>
        <v>-0.21060580784472926</v>
      </c>
      <c r="G29" s="82">
        <f t="shared" si="1"/>
        <v>-13.759637312580614</v>
      </c>
      <c r="H29" s="72">
        <f t="shared" si="2"/>
        <v>0.21060580784472926</v>
      </c>
      <c r="I29" s="131">
        <f t="shared" si="3"/>
        <v>13.759637312580614</v>
      </c>
      <c r="J29" s="126">
        <v>1.5216959999999999</v>
      </c>
      <c r="K29" s="83">
        <v>0.23147847588923021</v>
      </c>
      <c r="L29" s="83">
        <f t="shared" si="4"/>
        <v>-8.9098078447291673E-3</v>
      </c>
      <c r="M29" s="83">
        <f t="shared" si="5"/>
        <v>-0.58210989394292267</v>
      </c>
      <c r="N29" s="83">
        <f t="shared" si="6"/>
        <v>8.9098078447291673E-3</v>
      </c>
      <c r="O29" s="135">
        <f t="shared" si="7"/>
        <v>0.58210989394292267</v>
      </c>
      <c r="P29" s="119">
        <v>1.5094857799999999</v>
      </c>
      <c r="Q29" s="72">
        <v>8.9612038359568588E-2</v>
      </c>
      <c r="R29" s="72">
        <f t="shared" ref="R29:R59" si="27">P29-B29</f>
        <v>-2.1120027844729217E-2</v>
      </c>
      <c r="S29" s="72">
        <f t="shared" ref="S29:S59" si="28">R29/B29*100</f>
        <v>-1.3798476221953366</v>
      </c>
      <c r="T29" s="72">
        <f t="shared" ref="T29:T59" si="29">ABS(R29)</f>
        <v>2.1120027844729217E-2</v>
      </c>
      <c r="U29" s="122">
        <f t="shared" ref="U29:U59" si="30">ABS(S29)</f>
        <v>1.3798476221953366</v>
      </c>
      <c r="V29" s="140"/>
      <c r="W29" s="78"/>
      <c r="X29" s="78"/>
      <c r="Y29" s="78"/>
      <c r="Z29" s="78"/>
      <c r="AA29" s="142"/>
      <c r="AB29" s="140">
        <v>1.6850000000000001</v>
      </c>
      <c r="AC29" s="78">
        <v>9.1923881554251102E-2</v>
      </c>
      <c r="AD29" s="78">
        <f t="shared" si="11"/>
        <v>0.15439419215527095</v>
      </c>
      <c r="AE29" s="78">
        <f t="shared" si="12"/>
        <v>-0.81136904054405168</v>
      </c>
      <c r="AF29" s="78">
        <f t="shared" si="13"/>
        <v>10.087129642652796</v>
      </c>
      <c r="AG29" s="78">
        <f t="shared" si="25"/>
        <v>0.15439419215527095</v>
      </c>
      <c r="AH29" s="78">
        <f t="shared" si="26"/>
        <v>10.087129642652796</v>
      </c>
      <c r="AI29" s="45"/>
    </row>
    <row r="30" spans="1:35" ht="15.75" x14ac:dyDescent="0.25">
      <c r="A30" s="145">
        <v>25</v>
      </c>
      <c r="B30" s="119">
        <v>2.9336749443826799</v>
      </c>
      <c r="C30" s="121">
        <v>4.5846966098859479E-2</v>
      </c>
      <c r="D30" s="117">
        <v>2.8849999999999998</v>
      </c>
      <c r="E30" s="73">
        <v>7.0710678118656384E-3</v>
      </c>
      <c r="F30" s="73">
        <f t="shared" si="0"/>
        <v>-4.8674944382680163E-2</v>
      </c>
      <c r="G30" s="74">
        <f t="shared" si="1"/>
        <v>-1.6591798786665717</v>
      </c>
      <c r="H30" s="73">
        <f t="shared" si="2"/>
        <v>4.8674944382680163E-2</v>
      </c>
      <c r="I30" s="130">
        <f t="shared" si="3"/>
        <v>1.6591798786665717</v>
      </c>
      <c r="J30" s="124">
        <v>2.9399040000000003</v>
      </c>
      <c r="K30" s="75">
        <v>0.2568664377609497</v>
      </c>
      <c r="L30" s="76">
        <f t="shared" si="4"/>
        <v>6.2290556173203449E-3</v>
      </c>
      <c r="M30" s="77">
        <f t="shared" si="5"/>
        <v>0.21232944124391046</v>
      </c>
      <c r="N30" s="76">
        <f t="shared" si="6"/>
        <v>6.2290556173203449E-3</v>
      </c>
      <c r="O30" s="133">
        <f t="shared" si="7"/>
        <v>0.21232944124391046</v>
      </c>
      <c r="P30" s="118">
        <v>2.9930493999999999</v>
      </c>
      <c r="Q30" s="73">
        <v>4.5145458719024777E-2</v>
      </c>
      <c r="R30" s="78">
        <f t="shared" si="27"/>
        <v>5.937445561731991E-2</v>
      </c>
      <c r="S30" s="74">
        <f t="shared" si="28"/>
        <v>2.0238934695545763</v>
      </c>
      <c r="T30" s="78">
        <f t="shared" si="29"/>
        <v>5.937445561731991E-2</v>
      </c>
      <c r="U30" s="130">
        <f t="shared" si="30"/>
        <v>2.0238934695545763</v>
      </c>
      <c r="V30" s="140">
        <v>2.6265000000000001</v>
      </c>
      <c r="W30" s="78">
        <v>0.23546655813512046</v>
      </c>
      <c r="X30" s="78">
        <f t="shared" ref="X30:X36" si="31">V30-B30</f>
        <v>-0.30717494438267989</v>
      </c>
      <c r="Y30" s="78">
        <f t="shared" ref="Y30:Y36" si="32">X30/B30*100</f>
        <v>-10.470653709295572</v>
      </c>
      <c r="Z30" s="78">
        <f t="shared" ref="Z30:AA36" si="33">ABS(X30)</f>
        <v>0.30717494438267989</v>
      </c>
      <c r="AA30" s="142">
        <f t="shared" si="33"/>
        <v>10.470653709295572</v>
      </c>
      <c r="AB30" s="140">
        <v>3.7850000000000001</v>
      </c>
      <c r="AC30" s="78">
        <v>7.7781745930520133E-2</v>
      </c>
      <c r="AD30" s="78">
        <f t="shared" si="11"/>
        <v>0.85132505561732019</v>
      </c>
      <c r="AE30" s="78">
        <f t="shared" si="12"/>
        <v>-6.9904584561096897E-2</v>
      </c>
      <c r="AF30" s="78">
        <f t="shared" si="13"/>
        <v>29.019065566463453</v>
      </c>
      <c r="AG30" s="78"/>
      <c r="AH30" s="78"/>
      <c r="AI30" s="45"/>
    </row>
    <row r="31" spans="1:35" ht="15.75" x14ac:dyDescent="0.25">
      <c r="A31" s="145">
        <v>26</v>
      </c>
      <c r="B31" s="119">
        <v>1.7865412975996464</v>
      </c>
      <c r="C31" s="121">
        <v>1.4372742507122971E-2</v>
      </c>
      <c r="D31" s="117">
        <v>1.72</v>
      </c>
      <c r="E31" s="73">
        <v>1.4142135623730963E-2</v>
      </c>
      <c r="F31" s="73">
        <f t="shared" si="0"/>
        <v>-6.6541297599646443E-2</v>
      </c>
      <c r="G31" s="74">
        <f t="shared" si="1"/>
        <v>-3.7245877097299527</v>
      </c>
      <c r="H31" s="73">
        <f t="shared" si="2"/>
        <v>6.6541297599646443E-2</v>
      </c>
      <c r="I31" s="130">
        <f t="shared" si="3"/>
        <v>3.7245877097299527</v>
      </c>
      <c r="J31" s="124">
        <v>1.9440959999999998</v>
      </c>
      <c r="K31" s="75">
        <v>0.10603207605248477</v>
      </c>
      <c r="L31" s="76">
        <f t="shared" si="4"/>
        <v>0.15755470240035341</v>
      </c>
      <c r="M31" s="77">
        <f t="shared" si="5"/>
        <v>8.818979030153967</v>
      </c>
      <c r="N31" s="76">
        <f t="shared" si="6"/>
        <v>0.15755470240035341</v>
      </c>
      <c r="O31" s="133">
        <f t="shared" si="7"/>
        <v>8.818979030153967</v>
      </c>
      <c r="P31" s="118">
        <v>1.8995182799999999</v>
      </c>
      <c r="Q31" s="73">
        <v>5.0915930886118552E-2</v>
      </c>
      <c r="R31" s="78">
        <f t="shared" si="27"/>
        <v>0.11297698240035348</v>
      </c>
      <c r="S31" s="74">
        <f t="shared" si="28"/>
        <v>6.3237823022701241</v>
      </c>
      <c r="T31" s="78">
        <f t="shared" si="29"/>
        <v>0.11297698240035348</v>
      </c>
      <c r="U31" s="130">
        <f t="shared" si="30"/>
        <v>6.3237823022701241</v>
      </c>
      <c r="V31" s="140">
        <v>1.9446391752577319</v>
      </c>
      <c r="W31" s="78">
        <v>0.19142911416452313</v>
      </c>
      <c r="X31" s="78">
        <f t="shared" si="31"/>
        <v>0.15809787765808547</v>
      </c>
      <c r="Y31" s="78">
        <f t="shared" si="32"/>
        <v>8.8493827638074727</v>
      </c>
      <c r="Z31" s="78">
        <f t="shared" si="33"/>
        <v>0.15809787765808547</v>
      </c>
      <c r="AA31" s="142">
        <f t="shared" si="33"/>
        <v>8.8493827638074727</v>
      </c>
      <c r="AB31" s="140">
        <v>1.7650000000000001</v>
      </c>
      <c r="AC31" s="78">
        <v>9.1923881554251255E-2</v>
      </c>
      <c r="AD31" s="78">
        <f t="shared" si="11"/>
        <v>-2.1541297599646292E-2</v>
      </c>
      <c r="AE31" s="78"/>
      <c r="AF31" s="78">
        <f t="shared" si="13"/>
        <v>-1.2057542486472972</v>
      </c>
      <c r="AG31" s="78">
        <f t="shared" ref="AG31:AG48" si="34">ABS(AD31)</f>
        <v>2.1541297599646292E-2</v>
      </c>
      <c r="AH31" s="78">
        <f t="shared" ref="AH31:AH48" si="35">ABS(AF31)</f>
        <v>1.2057542486472972</v>
      </c>
      <c r="AI31" s="45"/>
    </row>
    <row r="32" spans="1:35" ht="15.75" x14ac:dyDescent="0.25">
      <c r="A32" s="145">
        <v>27</v>
      </c>
      <c r="B32" s="119">
        <v>7.5151508185713016</v>
      </c>
      <c r="C32" s="121">
        <v>5.8991548027822215E-2</v>
      </c>
      <c r="D32" s="117">
        <v>7.6</v>
      </c>
      <c r="E32" s="73">
        <v>0.3394112549695425</v>
      </c>
      <c r="F32" s="73">
        <f t="shared" si="0"/>
        <v>8.4849181428698017E-2</v>
      </c>
      <c r="G32" s="74">
        <f t="shared" si="1"/>
        <v>1.1290416317264091</v>
      </c>
      <c r="H32" s="73">
        <f t="shared" si="2"/>
        <v>8.4849181428698017E-2</v>
      </c>
      <c r="I32" s="130">
        <f t="shared" si="3"/>
        <v>1.1290416317264091</v>
      </c>
      <c r="J32" s="124">
        <v>7.1322239999999999</v>
      </c>
      <c r="K32" s="75">
        <v>0.22998506636736235</v>
      </c>
      <c r="L32" s="76">
        <f t="shared" si="4"/>
        <v>-0.38292681857130173</v>
      </c>
      <c r="M32" s="77">
        <f t="shared" si="5"/>
        <v>-5.0953976548949633</v>
      </c>
      <c r="N32" s="76">
        <f t="shared" si="6"/>
        <v>0.38292681857130173</v>
      </c>
      <c r="O32" s="133">
        <f t="shared" si="7"/>
        <v>5.0953976548949633</v>
      </c>
      <c r="P32" s="118">
        <v>7.4607816800000002</v>
      </c>
      <c r="Q32" s="73">
        <v>6.7887907848158277E-2</v>
      </c>
      <c r="R32" s="78">
        <f t="shared" si="27"/>
        <v>-5.4369138571301434E-2</v>
      </c>
      <c r="S32" s="74">
        <f t="shared" si="28"/>
        <v>-0.72346037869187441</v>
      </c>
      <c r="T32" s="78">
        <f t="shared" si="29"/>
        <v>5.4369138571301434E-2</v>
      </c>
      <c r="U32" s="130">
        <f t="shared" si="30"/>
        <v>0.72346037869187441</v>
      </c>
      <c r="V32" s="140">
        <v>8.8883161512027478</v>
      </c>
      <c r="W32" s="78"/>
      <c r="X32" s="78">
        <f t="shared" si="31"/>
        <v>1.3731653326314461</v>
      </c>
      <c r="Y32" s="78">
        <f t="shared" si="32"/>
        <v>18.271959748806445</v>
      </c>
      <c r="Z32" s="78">
        <f t="shared" si="33"/>
        <v>1.3731653326314461</v>
      </c>
      <c r="AA32" s="142">
        <f t="shared" si="33"/>
        <v>18.271959748806445</v>
      </c>
      <c r="AB32" s="140">
        <v>9.02</v>
      </c>
      <c r="AC32" s="78">
        <v>0.16970562748477155</v>
      </c>
      <c r="AD32" s="78">
        <f t="shared" si="11"/>
        <v>1.5048491814286979</v>
      </c>
      <c r="AE32" s="78">
        <f t="shared" ref="AE32:AE55" si="36">LOG10(AD32)</f>
        <v>0.17749297637144337</v>
      </c>
      <c r="AF32" s="78">
        <f t="shared" si="13"/>
        <v>20.024204673443712</v>
      </c>
      <c r="AG32" s="78">
        <f t="shared" si="34"/>
        <v>1.5048491814286979</v>
      </c>
      <c r="AH32" s="78">
        <f t="shared" si="35"/>
        <v>20.024204673443712</v>
      </c>
      <c r="AI32" s="45"/>
    </row>
    <row r="33" spans="1:35" ht="15.75" x14ac:dyDescent="0.25">
      <c r="A33" s="145">
        <v>28</v>
      </c>
      <c r="B33" s="119">
        <v>2.9977524896125147</v>
      </c>
      <c r="C33" s="122">
        <v>3.4918780669326598E-2</v>
      </c>
      <c r="D33" s="119">
        <v>2.67</v>
      </c>
      <c r="E33" s="72">
        <v>0.12727922061357835</v>
      </c>
      <c r="F33" s="72">
        <f t="shared" si="0"/>
        <v>-0.3277524896125148</v>
      </c>
      <c r="G33" s="82">
        <f t="shared" si="1"/>
        <v>-10.933273869280637</v>
      </c>
      <c r="H33" s="72">
        <f t="shared" si="2"/>
        <v>0.3277524896125148</v>
      </c>
      <c r="I33" s="131">
        <f t="shared" si="3"/>
        <v>10.933273869280637</v>
      </c>
      <c r="J33" s="126">
        <v>2.75088</v>
      </c>
      <c r="K33" s="83">
        <v>0.16576845692712469</v>
      </c>
      <c r="L33" s="83">
        <f t="shared" si="4"/>
        <v>-0.24687248961251473</v>
      </c>
      <c r="M33" s="84">
        <f t="shared" si="5"/>
        <v>-8.2352525923321007</v>
      </c>
      <c r="N33" s="83">
        <f t="shared" si="6"/>
        <v>0.24687248961251473</v>
      </c>
      <c r="O33" s="136">
        <f t="shared" si="7"/>
        <v>8.2352525923321007</v>
      </c>
      <c r="P33" s="119">
        <v>2.4638052999999998</v>
      </c>
      <c r="Q33" s="72">
        <v>0.20536092124067806</v>
      </c>
      <c r="R33" s="72">
        <f t="shared" si="27"/>
        <v>-0.53394718961251497</v>
      </c>
      <c r="S33" s="82">
        <f t="shared" si="28"/>
        <v>-17.811583560106801</v>
      </c>
      <c r="T33" s="72">
        <f t="shared" si="29"/>
        <v>0.53394718961251497</v>
      </c>
      <c r="U33" s="131">
        <f t="shared" si="30"/>
        <v>17.811583560106801</v>
      </c>
      <c r="V33" s="140">
        <v>2.6082474226804124</v>
      </c>
      <c r="W33" s="78">
        <v>0.10934640946183685</v>
      </c>
      <c r="X33" s="78">
        <f t="shared" si="31"/>
        <v>-0.3895050669321023</v>
      </c>
      <c r="Y33" s="78">
        <f t="shared" si="32"/>
        <v>-12.993236375643846</v>
      </c>
      <c r="Z33" s="78">
        <f t="shared" si="33"/>
        <v>0.3895050669321023</v>
      </c>
      <c r="AA33" s="142">
        <f t="shared" si="33"/>
        <v>12.993236375643846</v>
      </c>
      <c r="AB33" s="140">
        <v>3.48</v>
      </c>
      <c r="AC33" s="78">
        <v>7.0710678118654502E-2</v>
      </c>
      <c r="AD33" s="78">
        <f t="shared" si="11"/>
        <v>0.48224751038748526</v>
      </c>
      <c r="AE33" s="78">
        <f t="shared" si="36"/>
        <v>-0.31673000573232701</v>
      </c>
      <c r="AF33" s="78">
        <f t="shared" si="13"/>
        <v>16.086968889476925</v>
      </c>
      <c r="AG33" s="78">
        <f t="shared" si="34"/>
        <v>0.48224751038748526</v>
      </c>
      <c r="AH33" s="78">
        <f t="shared" si="35"/>
        <v>16.086968889476925</v>
      </c>
      <c r="AI33" s="45"/>
    </row>
    <row r="34" spans="1:35" ht="15.75" x14ac:dyDescent="0.25">
      <c r="A34" s="145">
        <v>29</v>
      </c>
      <c r="B34" s="119">
        <v>3.1122711372217244</v>
      </c>
      <c r="C34" s="121">
        <v>2.5425361445357189E-2</v>
      </c>
      <c r="D34" s="117">
        <v>3.12</v>
      </c>
      <c r="E34" s="73">
        <v>4.2426406871192889E-2</v>
      </c>
      <c r="F34" s="73">
        <f t="shared" si="0"/>
        <v>7.7288627782756691E-3</v>
      </c>
      <c r="G34" s="74">
        <f t="shared" si="1"/>
        <v>0.24833513654517592</v>
      </c>
      <c r="H34" s="73">
        <f t="shared" si="2"/>
        <v>7.7288627782756691E-3</v>
      </c>
      <c r="I34" s="130">
        <f t="shared" si="3"/>
        <v>0.24833513654517592</v>
      </c>
      <c r="J34" s="125">
        <v>3.0645119999999997</v>
      </c>
      <c r="K34" s="79">
        <v>0.21505097114870197</v>
      </c>
      <c r="L34" s="80">
        <f t="shared" si="4"/>
        <v>-4.7759137221724757E-2</v>
      </c>
      <c r="M34" s="85">
        <f t="shared" si="5"/>
        <v>-1.5345429468063181</v>
      </c>
      <c r="N34" s="80">
        <f t="shared" si="6"/>
        <v>4.7759137221724757E-2</v>
      </c>
      <c r="O34" s="137">
        <f t="shared" si="7"/>
        <v>1.5345429468063181</v>
      </c>
      <c r="P34" s="118">
        <v>3.2317492899999998</v>
      </c>
      <c r="Q34" s="73">
        <v>3.8526387703829559E-2</v>
      </c>
      <c r="R34" s="78">
        <f t="shared" si="27"/>
        <v>0.11947815277827534</v>
      </c>
      <c r="S34" s="74">
        <f t="shared" si="28"/>
        <v>3.8389377888499649</v>
      </c>
      <c r="T34" s="78">
        <f t="shared" si="29"/>
        <v>0.11947815277827534</v>
      </c>
      <c r="U34" s="130">
        <f t="shared" si="30"/>
        <v>3.8389377888499649</v>
      </c>
      <c r="V34" s="140">
        <v>3.2869415807560136</v>
      </c>
      <c r="W34" s="78">
        <v>1.2878577114394185</v>
      </c>
      <c r="X34" s="78">
        <f t="shared" si="31"/>
        <v>0.17467044353428918</v>
      </c>
      <c r="Y34" s="78">
        <f t="shared" si="32"/>
        <v>5.6123144749597476</v>
      </c>
      <c r="Z34" s="78">
        <f t="shared" si="33"/>
        <v>0.17467044353428918</v>
      </c>
      <c r="AA34" s="142">
        <f t="shared" si="33"/>
        <v>5.6123144749597476</v>
      </c>
      <c r="AB34" s="140">
        <v>3.74</v>
      </c>
      <c r="AC34" s="78">
        <v>0.21213203435596445</v>
      </c>
      <c r="AD34" s="78">
        <f t="shared" si="11"/>
        <v>0.62772886277827578</v>
      </c>
      <c r="AE34" s="78">
        <f t="shared" si="36"/>
        <v>-0.20222790216471589</v>
      </c>
      <c r="AF34" s="78">
        <f t="shared" si="13"/>
        <v>20.1694786572689</v>
      </c>
      <c r="AG34" s="78">
        <f t="shared" si="34"/>
        <v>0.62772886277827578</v>
      </c>
      <c r="AH34" s="78">
        <f t="shared" si="35"/>
        <v>20.1694786572689</v>
      </c>
      <c r="AI34" s="45"/>
    </row>
    <row r="35" spans="1:35" ht="15.75" x14ac:dyDescent="0.25">
      <c r="A35" s="145">
        <v>30</v>
      </c>
      <c r="B35" s="119">
        <v>6.9014825483554949</v>
      </c>
      <c r="C35" s="121">
        <v>8.0660667002458941E-2</v>
      </c>
      <c r="D35" s="117">
        <v>6.81</v>
      </c>
      <c r="E35" s="73">
        <v>0.29698484809834991</v>
      </c>
      <c r="F35" s="73">
        <f t="shared" si="0"/>
        <v>-9.1482548355495297E-2</v>
      </c>
      <c r="G35" s="74">
        <f t="shared" si="1"/>
        <v>-1.3255492238735578</v>
      </c>
      <c r="H35" s="73">
        <f t="shared" si="2"/>
        <v>9.1482548355495297E-2</v>
      </c>
      <c r="I35" s="130">
        <f t="shared" si="3"/>
        <v>1.3255492238735578</v>
      </c>
      <c r="J35" s="125">
        <v>6.3866879999999995</v>
      </c>
      <c r="K35" s="79">
        <v>0.63917927535864294</v>
      </c>
      <c r="L35" s="80">
        <f t="shared" si="4"/>
        <v>-0.51479454835549543</v>
      </c>
      <c r="M35" s="85">
        <f t="shared" si="5"/>
        <v>-7.459187859254417</v>
      </c>
      <c r="N35" s="80">
        <f t="shared" si="6"/>
        <v>0.51479454835549543</v>
      </c>
      <c r="O35" s="137">
        <f t="shared" si="7"/>
        <v>7.459187859254417</v>
      </c>
      <c r="P35" s="118">
        <v>6.8754929099999993</v>
      </c>
      <c r="Q35" s="73">
        <v>0.11625804218997121</v>
      </c>
      <c r="R35" s="78">
        <f t="shared" si="27"/>
        <v>-2.5989638355495615E-2</v>
      </c>
      <c r="S35" s="74">
        <f t="shared" si="28"/>
        <v>-0.37658051256955649</v>
      </c>
      <c r="T35" s="78">
        <f t="shared" si="29"/>
        <v>2.5989638355495615E-2</v>
      </c>
      <c r="U35" s="130">
        <f t="shared" si="30"/>
        <v>0.37658051256955649</v>
      </c>
      <c r="V35" s="140">
        <v>6.3797250859106525</v>
      </c>
      <c r="W35" s="78">
        <v>0.43738563784734869</v>
      </c>
      <c r="X35" s="78">
        <f t="shared" si="31"/>
        <v>-0.52175746244484245</v>
      </c>
      <c r="Y35" s="78">
        <f t="shared" si="32"/>
        <v>-7.5600779801894644</v>
      </c>
      <c r="Z35" s="78">
        <f t="shared" si="33"/>
        <v>0.52175746244484245</v>
      </c>
      <c r="AA35" s="142">
        <f t="shared" si="33"/>
        <v>7.5600779801894644</v>
      </c>
      <c r="AB35" s="140">
        <v>8.25</v>
      </c>
      <c r="AC35" s="78">
        <v>5.6568542494922595E-2</v>
      </c>
      <c r="AD35" s="78">
        <f t="shared" si="11"/>
        <v>1.3485174516445051</v>
      </c>
      <c r="AE35" s="78">
        <f t="shared" si="36"/>
        <v>0.12985657118480637</v>
      </c>
      <c r="AF35" s="78">
        <f t="shared" si="13"/>
        <v>19.539532878567282</v>
      </c>
      <c r="AG35" s="78">
        <f t="shared" si="34"/>
        <v>1.3485174516445051</v>
      </c>
      <c r="AH35" s="78">
        <f t="shared" si="35"/>
        <v>19.539532878567282</v>
      </c>
      <c r="AI35" s="45"/>
    </row>
    <row r="36" spans="1:35" ht="15.75" x14ac:dyDescent="0.25">
      <c r="A36" s="145">
        <v>31</v>
      </c>
      <c r="B36" s="119">
        <v>1.2902915599809885</v>
      </c>
      <c r="C36" s="122">
        <v>2.8929444594745821E-2</v>
      </c>
      <c r="D36" s="119">
        <v>1.0289999999999999</v>
      </c>
      <c r="E36" s="72">
        <v>5.7982756057296948E-2</v>
      </c>
      <c r="F36" s="72">
        <f t="shared" si="0"/>
        <v>-0.26129155998098863</v>
      </c>
      <c r="G36" s="82">
        <f t="shared" si="1"/>
        <v>-20.250582743084717</v>
      </c>
      <c r="H36" s="72">
        <f t="shared" si="2"/>
        <v>0.26129155998098863</v>
      </c>
      <c r="I36" s="131">
        <f t="shared" si="3"/>
        <v>20.250582743084717</v>
      </c>
      <c r="J36" s="127">
        <v>1.0570559999999998</v>
      </c>
      <c r="K36" s="83">
        <v>2.2401142827989776E-2</v>
      </c>
      <c r="L36" s="83">
        <f t="shared" si="4"/>
        <v>-0.23323555998098877</v>
      </c>
      <c r="M36" s="86">
        <f t="shared" si="5"/>
        <v>-18.076190468488015</v>
      </c>
      <c r="N36" s="83">
        <f t="shared" si="6"/>
        <v>0.23323555998098877</v>
      </c>
      <c r="O36" s="138">
        <f t="shared" si="7"/>
        <v>18.076190468488015</v>
      </c>
      <c r="P36" s="119">
        <v>0.97124093</v>
      </c>
      <c r="Q36" s="72">
        <v>2.2233289820271746E-2</v>
      </c>
      <c r="R36" s="81">
        <f t="shared" si="27"/>
        <v>-0.31905062998098854</v>
      </c>
      <c r="S36" s="82">
        <f t="shared" si="28"/>
        <v>-24.727018286137554</v>
      </c>
      <c r="T36" s="72">
        <f t="shared" si="29"/>
        <v>0.31905062998098854</v>
      </c>
      <c r="U36" s="131">
        <f t="shared" si="30"/>
        <v>24.727018286137554</v>
      </c>
      <c r="V36" s="140">
        <v>1.2336769759450172</v>
      </c>
      <c r="W36" s="78">
        <v>1.2149601051315207E-2</v>
      </c>
      <c r="X36" s="78">
        <f t="shared" si="31"/>
        <v>-5.6614584035971305E-2</v>
      </c>
      <c r="Y36" s="78">
        <f t="shared" si="32"/>
        <v>-4.3877357484075521</v>
      </c>
      <c r="Z36" s="78">
        <f t="shared" si="33"/>
        <v>5.6614584035971305E-2</v>
      </c>
      <c r="AA36" s="142">
        <f t="shared" si="33"/>
        <v>4.3877357484075521</v>
      </c>
      <c r="AB36" s="140">
        <v>1.4</v>
      </c>
      <c r="AC36" s="78">
        <v>9.899494936611658E-2</v>
      </c>
      <c r="AD36" s="78">
        <f t="shared" si="11"/>
        <v>0.10970844001901137</v>
      </c>
      <c r="AE36" s="78">
        <f t="shared" si="36"/>
        <v>-0.9597599602768293</v>
      </c>
      <c r="AF36" s="78">
        <f t="shared" si="13"/>
        <v>8.502608512809914</v>
      </c>
      <c r="AG36" s="78">
        <f t="shared" si="34"/>
        <v>0.10970844001901137</v>
      </c>
      <c r="AH36" s="78">
        <f t="shared" si="35"/>
        <v>8.502608512809914</v>
      </c>
      <c r="AI36" s="45"/>
    </row>
    <row r="37" spans="1:35" ht="15.75" x14ac:dyDescent="0.25">
      <c r="A37" s="145">
        <v>32</v>
      </c>
      <c r="B37" s="119">
        <v>0.77796710080757292</v>
      </c>
      <c r="C37" s="121">
        <v>2.1380913586791905E-2</v>
      </c>
      <c r="D37" s="117">
        <v>0.80049999999999999</v>
      </c>
      <c r="E37" s="73">
        <v>7.7781745930520299E-3</v>
      </c>
      <c r="F37" s="73">
        <f t="shared" si="0"/>
        <v>2.2532899192427069E-2</v>
      </c>
      <c r="G37" s="74">
        <f t="shared" si="1"/>
        <v>2.8963820152596007</v>
      </c>
      <c r="H37" s="73">
        <f t="shared" si="2"/>
        <v>2.2532899192427069E-2</v>
      </c>
      <c r="I37" s="130">
        <f t="shared" si="3"/>
        <v>2.8963820152596007</v>
      </c>
      <c r="J37" s="124">
        <v>0.98947199999999991</v>
      </c>
      <c r="K37" s="75">
        <v>1.0453866653061932E-2</v>
      </c>
      <c r="L37" s="76">
        <f t="shared" si="4"/>
        <v>0.21150489919242699</v>
      </c>
      <c r="M37" s="77">
        <f t="shared" si="5"/>
        <v>27.186869338417164</v>
      </c>
      <c r="N37" s="76">
        <f t="shared" si="6"/>
        <v>0.21150489919242699</v>
      </c>
      <c r="O37" s="133">
        <f t="shared" si="7"/>
        <v>27.186869338417164</v>
      </c>
      <c r="P37" s="118">
        <v>0.95215933999999991</v>
      </c>
      <c r="Q37" s="73">
        <v>3.1228437610152652E-2</v>
      </c>
      <c r="R37" s="78">
        <f t="shared" si="27"/>
        <v>0.17419223919242699</v>
      </c>
      <c r="S37" s="74">
        <f t="shared" si="28"/>
        <v>22.390694800796307</v>
      </c>
      <c r="T37" s="78">
        <f t="shared" si="29"/>
        <v>0.17419223919242699</v>
      </c>
      <c r="U37" s="130">
        <f t="shared" si="30"/>
        <v>22.390694800796307</v>
      </c>
      <c r="V37" s="140"/>
      <c r="W37" s="78"/>
      <c r="X37" s="78"/>
      <c r="Y37" s="78"/>
      <c r="Z37" s="78"/>
      <c r="AA37" s="142"/>
      <c r="AB37" s="140">
        <v>0.96449999999999991</v>
      </c>
      <c r="AC37" s="78">
        <v>2.1920310216782993E-2</v>
      </c>
      <c r="AD37" s="78">
        <f t="shared" si="11"/>
        <v>0.18653289919242699</v>
      </c>
      <c r="AE37" s="78">
        <f t="shared" si="36"/>
        <v>-0.72924455968553759</v>
      </c>
      <c r="AF37" s="78">
        <f t="shared" si="13"/>
        <v>23.976964964044818</v>
      </c>
      <c r="AG37" s="78">
        <f t="shared" si="34"/>
        <v>0.18653289919242699</v>
      </c>
      <c r="AH37" s="78">
        <f t="shared" si="35"/>
        <v>23.976964964044818</v>
      </c>
      <c r="AI37" s="45"/>
    </row>
    <row r="38" spans="1:35" ht="15.75" x14ac:dyDescent="0.25">
      <c r="A38" s="145">
        <v>33</v>
      </c>
      <c r="B38" s="119">
        <v>3.4308177882600335</v>
      </c>
      <c r="C38" s="121">
        <v>4.7614712466302986E-2</v>
      </c>
      <c r="D38" s="117">
        <v>3.2949999999999999</v>
      </c>
      <c r="E38" s="73">
        <v>3.5355339059327251E-2</v>
      </c>
      <c r="F38" s="73">
        <f t="shared" ref="F38:F59" si="37">D38-B38</f>
        <v>-0.13581778826003355</v>
      </c>
      <c r="G38" s="74">
        <f t="shared" ref="G38:G69" si="38">F38/B38*100</f>
        <v>-3.9587584256089166</v>
      </c>
      <c r="H38" s="73">
        <f t="shared" ref="H38:H59" si="39">ABS(F38)</f>
        <v>0.13581778826003355</v>
      </c>
      <c r="I38" s="130">
        <f t="shared" ref="I38:I59" si="40">ABS(G38)</f>
        <v>3.9587584256089166</v>
      </c>
      <c r="J38" s="124">
        <v>3.5830079999999995</v>
      </c>
      <c r="K38" s="75">
        <v>0.14486072362100097</v>
      </c>
      <c r="L38" s="76">
        <f t="shared" ref="L38:L59" si="41">J38-B38</f>
        <v>0.15219021173996605</v>
      </c>
      <c r="M38" s="77">
        <f t="shared" ref="M38:M69" si="42">L38/B38*100</f>
        <v>4.4359747772308982</v>
      </c>
      <c r="N38" s="76">
        <f t="shared" ref="N38:N59" si="43">ABS(L38)</f>
        <v>0.15219021173996605</v>
      </c>
      <c r="O38" s="133">
        <f t="shared" ref="O38:O69" si="44">N38/B38*100</f>
        <v>4.4359747772308982</v>
      </c>
      <c r="P38" s="118">
        <v>3.6340228100000003</v>
      </c>
      <c r="Q38" s="73">
        <v>0.13289057961276904</v>
      </c>
      <c r="R38" s="78">
        <f t="shared" si="27"/>
        <v>0.2032050217399668</v>
      </c>
      <c r="S38" s="74">
        <f t="shared" si="28"/>
        <v>5.9229324983482687</v>
      </c>
      <c r="T38" s="78">
        <f t="shared" si="29"/>
        <v>0.2032050217399668</v>
      </c>
      <c r="U38" s="130">
        <f t="shared" si="30"/>
        <v>5.9229324983482687</v>
      </c>
      <c r="V38" s="140">
        <v>4.6013745704467359</v>
      </c>
      <c r="W38" s="78">
        <v>2.1990777902880589</v>
      </c>
      <c r="X38" s="78">
        <f>V38-B38</f>
        <v>1.1705567821867024</v>
      </c>
      <c r="Y38" s="78">
        <f>X38/B38*100</f>
        <v>34.118885188022759</v>
      </c>
      <c r="Z38" s="78">
        <f>ABS(X38)</f>
        <v>1.1705567821867024</v>
      </c>
      <c r="AA38" s="142">
        <f>ABS(Y38)</f>
        <v>34.118885188022759</v>
      </c>
      <c r="AB38" s="140">
        <v>4.2349999999999994</v>
      </c>
      <c r="AC38" s="78">
        <v>4.9497474683057895E-2</v>
      </c>
      <c r="AD38" s="78">
        <f t="shared" ref="AD38:AD55" si="45">+AB38-B38</f>
        <v>0.80418221173996596</v>
      </c>
      <c r="AE38" s="78">
        <f t="shared" si="36"/>
        <v>-9.4645537585527378E-2</v>
      </c>
      <c r="AF38" s="78">
        <f t="shared" ref="AF38:AF55" si="46">100*AD38/B38</f>
        <v>23.439956924900212</v>
      </c>
      <c r="AG38" s="78">
        <f t="shared" si="34"/>
        <v>0.80418221173996596</v>
      </c>
      <c r="AH38" s="78">
        <f t="shared" si="35"/>
        <v>23.439956924900212</v>
      </c>
      <c r="AI38" s="45"/>
    </row>
    <row r="39" spans="1:35" ht="15.75" x14ac:dyDescent="0.25">
      <c r="A39" s="145">
        <v>34</v>
      </c>
      <c r="B39" s="119">
        <v>0.57569930728259466</v>
      </c>
      <c r="C39" s="121">
        <v>3.476073095890448E-2</v>
      </c>
      <c r="D39" s="117">
        <v>0.60599999999999998</v>
      </c>
      <c r="E39" s="73">
        <v>5.6568542494923853E-3</v>
      </c>
      <c r="F39" s="73">
        <f t="shared" si="37"/>
        <v>3.030069271740532E-2</v>
      </c>
      <c r="G39" s="74">
        <f t="shared" si="38"/>
        <v>5.2632845539505846</v>
      </c>
      <c r="H39" s="73">
        <f t="shared" si="39"/>
        <v>3.030069271740532E-2</v>
      </c>
      <c r="I39" s="130">
        <f t="shared" si="40"/>
        <v>5.2632845539505846</v>
      </c>
      <c r="J39" s="124">
        <v>0.60825599999999991</v>
      </c>
      <c r="K39" s="75">
        <v>0.14635413314286716</v>
      </c>
      <c r="L39" s="76">
        <f t="shared" si="41"/>
        <v>3.2556692717405245E-2</v>
      </c>
      <c r="M39" s="77">
        <f t="shared" si="42"/>
        <v>5.6551557914979522</v>
      </c>
      <c r="N39" s="76">
        <f t="shared" si="43"/>
        <v>3.2556692717405245E-2</v>
      </c>
      <c r="O39" s="133">
        <f t="shared" si="44"/>
        <v>5.6551557914979522</v>
      </c>
      <c r="P39" s="118">
        <v>0.64853403999999992</v>
      </c>
      <c r="Q39" s="73">
        <v>0.14426180417733614</v>
      </c>
      <c r="R39" s="78">
        <f t="shared" si="27"/>
        <v>7.2834732717405259E-2</v>
      </c>
      <c r="S39" s="74">
        <f t="shared" si="28"/>
        <v>12.651523424823704</v>
      </c>
      <c r="T39" s="78">
        <f t="shared" si="29"/>
        <v>7.2834732717405259E-2</v>
      </c>
      <c r="U39" s="130">
        <f t="shared" si="30"/>
        <v>12.651523424823704</v>
      </c>
      <c r="V39" s="140"/>
      <c r="W39" s="78"/>
      <c r="X39" s="78"/>
      <c r="Y39" s="78"/>
      <c r="Z39" s="78"/>
      <c r="AA39" s="142"/>
      <c r="AB39" s="140">
        <v>0.625</v>
      </c>
      <c r="AC39" s="78">
        <v>3.111269837220812E-2</v>
      </c>
      <c r="AD39" s="78">
        <f t="shared" si="45"/>
        <v>4.9300692717405337E-2</v>
      </c>
      <c r="AE39" s="78">
        <f t="shared" si="36"/>
        <v>-1.3071469784665206</v>
      </c>
      <c r="AF39" s="78">
        <f t="shared" si="46"/>
        <v>8.563618558117355</v>
      </c>
      <c r="AG39" s="78">
        <f t="shared" si="34"/>
        <v>4.9300692717405337E-2</v>
      </c>
      <c r="AH39" s="78">
        <f t="shared" si="35"/>
        <v>8.563618558117355</v>
      </c>
      <c r="AI39" s="45"/>
    </row>
    <row r="40" spans="1:35" ht="15.75" x14ac:dyDescent="0.25">
      <c r="A40" s="145">
        <v>35</v>
      </c>
      <c r="B40" s="119">
        <v>3.6960878997212934</v>
      </c>
      <c r="C40" s="121">
        <v>4.8410555255035549E-2</v>
      </c>
      <c r="D40" s="117">
        <v>3.95</v>
      </c>
      <c r="E40" s="73">
        <v>7.0710678118654821E-2</v>
      </c>
      <c r="F40" s="73">
        <f t="shared" si="37"/>
        <v>0.25391210027870681</v>
      </c>
      <c r="G40" s="74">
        <f t="shared" si="38"/>
        <v>6.8697527539281005</v>
      </c>
      <c r="H40" s="73">
        <f t="shared" si="39"/>
        <v>0.25391210027870681</v>
      </c>
      <c r="I40" s="130">
        <f t="shared" si="40"/>
        <v>6.8697527539281005</v>
      </c>
      <c r="J40" s="124">
        <v>4.0075199999999995</v>
      </c>
      <c r="K40" s="75">
        <v>2.5387961871721758E-2</v>
      </c>
      <c r="L40" s="76">
        <f t="shared" si="41"/>
        <v>0.31143210027870616</v>
      </c>
      <c r="M40" s="77">
        <f t="shared" si="42"/>
        <v>8.4259927990941446</v>
      </c>
      <c r="N40" s="76">
        <f t="shared" si="43"/>
        <v>0.31143210027870616</v>
      </c>
      <c r="O40" s="133">
        <f t="shared" si="44"/>
        <v>8.4259927990941446</v>
      </c>
      <c r="P40" s="118">
        <v>4.2382731600000003</v>
      </c>
      <c r="Q40" s="73">
        <v>6.5511831073472207E-2</v>
      </c>
      <c r="R40" s="78">
        <f t="shared" si="27"/>
        <v>0.54218526027870695</v>
      </c>
      <c r="S40" s="74">
        <f t="shared" si="28"/>
        <v>14.669165750078369</v>
      </c>
      <c r="T40" s="78">
        <f t="shared" si="29"/>
        <v>0.54218526027870695</v>
      </c>
      <c r="U40" s="130">
        <f t="shared" si="30"/>
        <v>14.669165750078369</v>
      </c>
      <c r="V40" s="140">
        <v>4.1718213058419238</v>
      </c>
      <c r="W40" s="78">
        <v>0.98411768515653952</v>
      </c>
      <c r="X40" s="78">
        <f>V40-B40</f>
        <v>0.47573340612063042</v>
      </c>
      <c r="Y40" s="78">
        <f>X40/B40*100</f>
        <v>12.871268731366033</v>
      </c>
      <c r="Z40" s="78">
        <f t="shared" ref="Z40:AA43" si="47">ABS(X40)</f>
        <v>0.47573340612063042</v>
      </c>
      <c r="AA40" s="142">
        <f t="shared" si="47"/>
        <v>12.871268731366033</v>
      </c>
      <c r="AB40" s="140">
        <v>4.9050000000000002</v>
      </c>
      <c r="AC40" s="78">
        <v>7.0710678118653244E-3</v>
      </c>
      <c r="AD40" s="78">
        <f t="shared" si="45"/>
        <v>1.2089121002787069</v>
      </c>
      <c r="AE40" s="78">
        <f t="shared" si="36"/>
        <v>8.239472455662844E-2</v>
      </c>
      <c r="AF40" s="78">
        <f t="shared" si="46"/>
        <v>32.707882850130972</v>
      </c>
      <c r="AG40" s="78">
        <f t="shared" si="34"/>
        <v>1.2089121002787069</v>
      </c>
      <c r="AH40" s="78">
        <f t="shared" si="35"/>
        <v>32.707882850130972</v>
      </c>
      <c r="AI40" s="45"/>
    </row>
    <row r="41" spans="1:35" ht="15.75" x14ac:dyDescent="0.25">
      <c r="A41" s="145">
        <v>36</v>
      </c>
      <c r="B41" s="119">
        <v>6.033997276509985</v>
      </c>
      <c r="C41" s="121">
        <v>0.13864281159153807</v>
      </c>
      <c r="D41" s="117">
        <v>6.0449999999999999</v>
      </c>
      <c r="E41" s="73">
        <v>6.3639610306789177E-2</v>
      </c>
      <c r="F41" s="73">
        <f t="shared" si="37"/>
        <v>1.1002723490014965E-2</v>
      </c>
      <c r="G41" s="74">
        <f t="shared" si="38"/>
        <v>0.1823455163436675</v>
      </c>
      <c r="H41" s="73">
        <f t="shared" si="39"/>
        <v>1.1002723490014965E-2</v>
      </c>
      <c r="I41" s="130">
        <f t="shared" si="40"/>
        <v>0.1823455163436675</v>
      </c>
      <c r="J41" s="124">
        <v>6.3191039999999994</v>
      </c>
      <c r="K41" s="75">
        <v>0.57944289448400332</v>
      </c>
      <c r="L41" s="76">
        <f t="shared" si="41"/>
        <v>0.28510672349001442</v>
      </c>
      <c r="M41" s="77">
        <f t="shared" si="42"/>
        <v>4.7250058365110474</v>
      </c>
      <c r="N41" s="76">
        <f t="shared" si="43"/>
        <v>0.28510672349001442</v>
      </c>
      <c r="O41" s="133">
        <f t="shared" si="44"/>
        <v>4.7250058365110474</v>
      </c>
      <c r="P41" s="118">
        <v>6.1853153999999995</v>
      </c>
      <c r="Q41" s="73">
        <v>0.13136310168618598</v>
      </c>
      <c r="R41" s="78">
        <f t="shared" si="27"/>
        <v>0.1513181234900145</v>
      </c>
      <c r="S41" s="74">
        <f t="shared" si="28"/>
        <v>2.507759227520495</v>
      </c>
      <c r="T41" s="78">
        <f t="shared" si="29"/>
        <v>0.1513181234900145</v>
      </c>
      <c r="U41" s="130">
        <f t="shared" si="30"/>
        <v>2.507759227520495</v>
      </c>
      <c r="V41" s="140">
        <v>8.1151202749140889</v>
      </c>
      <c r="W41" s="78">
        <v>0.75327526518154475</v>
      </c>
      <c r="X41" s="78">
        <f>V41-B41</f>
        <v>2.081122998404104</v>
      </c>
      <c r="Y41" s="78">
        <f>X41/B41*100</f>
        <v>34.489955878929543</v>
      </c>
      <c r="Z41" s="78">
        <f t="shared" si="47"/>
        <v>2.081122998404104</v>
      </c>
      <c r="AA41" s="142">
        <f t="shared" si="47"/>
        <v>34.489955878929543</v>
      </c>
      <c r="AB41" s="140">
        <v>7.09</v>
      </c>
      <c r="AC41" s="78">
        <v>7.0710678118654502E-2</v>
      </c>
      <c r="AD41" s="78">
        <f t="shared" si="45"/>
        <v>1.0560027234900149</v>
      </c>
      <c r="AE41" s="78">
        <f t="shared" si="36"/>
        <v>2.3665038268967448E-2</v>
      </c>
      <c r="AF41" s="78">
        <f t="shared" si="46"/>
        <v>17.500881672601587</v>
      </c>
      <c r="AG41" s="78">
        <f t="shared" si="34"/>
        <v>1.0560027234900149</v>
      </c>
      <c r="AH41" s="78">
        <f t="shared" si="35"/>
        <v>17.500881672601587</v>
      </c>
      <c r="AI41" s="45"/>
    </row>
    <row r="42" spans="1:35" ht="15.75" x14ac:dyDescent="0.25">
      <c r="A42" s="145">
        <v>37</v>
      </c>
      <c r="B42" s="119">
        <v>13.814085101403455</v>
      </c>
      <c r="C42" s="121">
        <v>7.590724385457237E-2</v>
      </c>
      <c r="D42" s="117">
        <v>14.2</v>
      </c>
      <c r="E42" s="73">
        <v>0.56568542494923724</v>
      </c>
      <c r="F42" s="73">
        <f t="shared" si="37"/>
        <v>0.38591489859654438</v>
      </c>
      <c r="G42" s="74">
        <f t="shared" si="38"/>
        <v>2.7936334238836924</v>
      </c>
      <c r="H42" s="73">
        <f t="shared" si="39"/>
        <v>0.38591489859654438</v>
      </c>
      <c r="I42" s="130">
        <f t="shared" si="40"/>
        <v>2.7936334238836924</v>
      </c>
      <c r="J42" s="124">
        <v>13.605504</v>
      </c>
      <c r="K42" s="75">
        <v>0.23297188541109357</v>
      </c>
      <c r="L42" s="76">
        <f t="shared" si="41"/>
        <v>-0.20858110140345509</v>
      </c>
      <c r="M42" s="77">
        <f t="shared" si="42"/>
        <v>-1.5099161462546955</v>
      </c>
      <c r="N42" s="76">
        <f t="shared" si="43"/>
        <v>0.20858110140345509</v>
      </c>
      <c r="O42" s="133">
        <f t="shared" si="44"/>
        <v>1.5099161462546955</v>
      </c>
      <c r="P42" s="118">
        <v>14.58649544</v>
      </c>
      <c r="Q42" s="73">
        <v>0.32484363905343649</v>
      </c>
      <c r="R42" s="78">
        <f t="shared" si="27"/>
        <v>0.77241033859654529</v>
      </c>
      <c r="S42" s="74">
        <f t="shared" si="28"/>
        <v>5.591469380176842</v>
      </c>
      <c r="T42" s="78">
        <f t="shared" si="29"/>
        <v>0.77241033859654529</v>
      </c>
      <c r="U42" s="130">
        <f t="shared" si="30"/>
        <v>5.591469380176842</v>
      </c>
      <c r="V42" s="140">
        <v>16.878006872852232</v>
      </c>
      <c r="W42" s="78">
        <v>2.6000146249814642</v>
      </c>
      <c r="X42" s="78">
        <f>V42-B42</f>
        <v>3.0639217714487774</v>
      </c>
      <c r="Y42" s="78">
        <f>X42/B42*100</f>
        <v>22.179693761532533</v>
      </c>
      <c r="Z42" s="78">
        <f t="shared" si="47"/>
        <v>3.0639217714487774</v>
      </c>
      <c r="AA42" s="142">
        <f t="shared" si="47"/>
        <v>22.179693761532533</v>
      </c>
      <c r="AB42" s="140">
        <v>16.149999999999999</v>
      </c>
      <c r="AC42" s="78">
        <v>7.0710678118653253E-2</v>
      </c>
      <c r="AD42" s="78">
        <f t="shared" si="45"/>
        <v>2.3359148985965437</v>
      </c>
      <c r="AE42" s="78">
        <f t="shared" si="36"/>
        <v>0.3684570166325038</v>
      </c>
      <c r="AF42" s="78">
        <f t="shared" si="46"/>
        <v>16.909660548994477</v>
      </c>
      <c r="AG42" s="78">
        <f t="shared" si="34"/>
        <v>2.3359148985965437</v>
      </c>
      <c r="AH42" s="78">
        <f t="shared" si="35"/>
        <v>16.909660548994477</v>
      </c>
      <c r="AI42" s="45"/>
    </row>
    <row r="43" spans="1:35" ht="15.75" x14ac:dyDescent="0.25">
      <c r="A43" s="145">
        <v>38</v>
      </c>
      <c r="B43" s="119">
        <v>12.430175182932436</v>
      </c>
      <c r="C43" s="121">
        <v>0.20885239350130491</v>
      </c>
      <c r="D43" s="117">
        <v>12.05</v>
      </c>
      <c r="E43" s="73">
        <v>0.21213203435596351</v>
      </c>
      <c r="F43" s="73">
        <f t="shared" si="37"/>
        <v>-0.38017518293243491</v>
      </c>
      <c r="G43" s="74">
        <f t="shared" si="38"/>
        <v>-3.058486122178262</v>
      </c>
      <c r="H43" s="73">
        <f t="shared" si="39"/>
        <v>0.38017518293243491</v>
      </c>
      <c r="I43" s="130">
        <f t="shared" si="40"/>
        <v>3.058486122178262</v>
      </c>
      <c r="J43" s="124">
        <v>11.757504000000001</v>
      </c>
      <c r="K43" s="75">
        <v>3.285500948105069E-2</v>
      </c>
      <c r="L43" s="76">
        <f t="shared" si="41"/>
        <v>-0.67267118293243477</v>
      </c>
      <c r="M43" s="77">
        <f t="shared" si="42"/>
        <v>-5.4115985738967129</v>
      </c>
      <c r="N43" s="76">
        <f t="shared" si="43"/>
        <v>0.67267118293243477</v>
      </c>
      <c r="O43" s="133">
        <f t="shared" si="44"/>
        <v>5.4115985738967129</v>
      </c>
      <c r="P43" s="118">
        <v>12.340388279999999</v>
      </c>
      <c r="Q43" s="73">
        <v>0.91478955825392971</v>
      </c>
      <c r="R43" s="78">
        <f t="shared" si="27"/>
        <v>-8.9786902932436519E-2</v>
      </c>
      <c r="S43" s="74">
        <f t="shared" si="28"/>
        <v>-0.72233014910136328</v>
      </c>
      <c r="T43" s="78">
        <f t="shared" si="29"/>
        <v>8.9786902932436519E-2</v>
      </c>
      <c r="U43" s="130">
        <f t="shared" si="30"/>
        <v>0.72233014910136328</v>
      </c>
      <c r="V43" s="140">
        <v>14.891207903780067</v>
      </c>
      <c r="W43" s="78">
        <v>0.73792545921331487</v>
      </c>
      <c r="X43" s="78">
        <f>V43-B43</f>
        <v>2.4610327208476317</v>
      </c>
      <c r="Y43" s="78">
        <f>X43/B43*100</f>
        <v>19.798857897246812</v>
      </c>
      <c r="Z43" s="78">
        <f t="shared" si="47"/>
        <v>2.4610327208476317</v>
      </c>
      <c r="AA43" s="142">
        <f t="shared" si="47"/>
        <v>19.798857897246812</v>
      </c>
      <c r="AB43" s="140">
        <v>14.4</v>
      </c>
      <c r="AC43" s="78">
        <v>0.141421356237309</v>
      </c>
      <c r="AD43" s="78">
        <f t="shared" si="45"/>
        <v>1.9698248170675647</v>
      </c>
      <c r="AE43" s="78">
        <f t="shared" si="36"/>
        <v>0.29442760465710327</v>
      </c>
      <c r="AF43" s="78">
        <f t="shared" si="46"/>
        <v>15.847120318724727</v>
      </c>
      <c r="AG43" s="78">
        <f t="shared" si="34"/>
        <v>1.9698248170675647</v>
      </c>
      <c r="AH43" s="78">
        <f t="shared" si="35"/>
        <v>15.847120318724727</v>
      </c>
      <c r="AI43" s="45"/>
    </row>
    <row r="44" spans="1:35" ht="15.75" x14ac:dyDescent="0.25">
      <c r="A44" s="145">
        <v>39</v>
      </c>
      <c r="B44" s="119">
        <v>0.72406430166546187</v>
      </c>
      <c r="C44" s="121">
        <v>3.2865677385177233E-2</v>
      </c>
      <c r="D44" s="117">
        <v>0.72950000000000004</v>
      </c>
      <c r="E44" s="73">
        <v>6.3639610306789338E-3</v>
      </c>
      <c r="F44" s="73">
        <f t="shared" si="37"/>
        <v>5.4356983345381638E-3</v>
      </c>
      <c r="G44" s="74">
        <f t="shared" si="38"/>
        <v>0.75072038795935692</v>
      </c>
      <c r="H44" s="73">
        <f t="shared" si="39"/>
        <v>5.4356983345381638E-3</v>
      </c>
      <c r="I44" s="130">
        <f t="shared" si="40"/>
        <v>0.75072038795935692</v>
      </c>
      <c r="J44" s="124">
        <v>0.76348799999999994</v>
      </c>
      <c r="K44" s="75">
        <v>8.8111161790093276E-2</v>
      </c>
      <c r="L44" s="76">
        <f t="shared" si="41"/>
        <v>3.9423698334538071E-2</v>
      </c>
      <c r="M44" s="77">
        <f t="shared" si="42"/>
        <v>5.4447786258564825</v>
      </c>
      <c r="N44" s="76">
        <f t="shared" si="43"/>
        <v>3.9423698334538071E-2</v>
      </c>
      <c r="O44" s="133">
        <f t="shared" si="44"/>
        <v>5.4447786258564825</v>
      </c>
      <c r="P44" s="118">
        <v>0.73842152999999999</v>
      </c>
      <c r="Q44" s="73">
        <v>8.6047923197540413E-2</v>
      </c>
      <c r="R44" s="78">
        <f t="shared" si="27"/>
        <v>1.4357228334538119E-2</v>
      </c>
      <c r="S44" s="74">
        <f t="shared" si="28"/>
        <v>1.982866480437474</v>
      </c>
      <c r="T44" s="78">
        <f t="shared" si="29"/>
        <v>1.4357228334538119E-2</v>
      </c>
      <c r="U44" s="130">
        <f t="shared" si="30"/>
        <v>1.982866480437474</v>
      </c>
      <c r="V44" s="140"/>
      <c r="W44" s="78"/>
      <c r="X44" s="78"/>
      <c r="Y44" s="78"/>
      <c r="Z44" s="78"/>
      <c r="AA44" s="142" t="s">
        <v>179</v>
      </c>
      <c r="AB44" s="140">
        <v>0.89999999999999991</v>
      </c>
      <c r="AC44" s="78">
        <v>9.3338095116624276E-2</v>
      </c>
      <c r="AD44" s="78">
        <f t="shared" si="45"/>
        <v>0.17593569833453804</v>
      </c>
      <c r="AE44" s="78">
        <f t="shared" si="36"/>
        <v>-0.75464603082841597</v>
      </c>
      <c r="AF44" s="78">
        <f t="shared" si="46"/>
        <v>24.298352774727082</v>
      </c>
      <c r="AG44" s="78">
        <f t="shared" si="34"/>
        <v>0.17593569833453804</v>
      </c>
      <c r="AH44" s="78">
        <f t="shared" si="35"/>
        <v>24.298352774727082</v>
      </c>
      <c r="AI44" s="45"/>
    </row>
    <row r="45" spans="1:35" ht="15.75" x14ac:dyDescent="0.25">
      <c r="A45" s="145">
        <v>40</v>
      </c>
      <c r="B45" s="119">
        <v>2.7882807740359303</v>
      </c>
      <c r="C45" s="121">
        <v>3.6047587810060719E-2</v>
      </c>
      <c r="D45" s="117">
        <v>2.8200000000000003</v>
      </c>
      <c r="E45" s="73">
        <v>1.4142135623730963E-2</v>
      </c>
      <c r="F45" s="73">
        <f t="shared" si="37"/>
        <v>3.1719225964069953E-2</v>
      </c>
      <c r="G45" s="74">
        <f t="shared" si="38"/>
        <v>1.1375908143625573</v>
      </c>
      <c r="H45" s="73">
        <f t="shared" si="39"/>
        <v>3.1719225964069953E-2</v>
      </c>
      <c r="I45" s="130">
        <f t="shared" si="40"/>
        <v>1.1375908143625573</v>
      </c>
      <c r="J45" s="124">
        <v>3.0370559999999998</v>
      </c>
      <c r="K45" s="75">
        <v>0.41516784707874488</v>
      </c>
      <c r="L45" s="76">
        <f t="shared" si="41"/>
        <v>0.24877522596406942</v>
      </c>
      <c r="M45" s="77">
        <f t="shared" si="42"/>
        <v>8.9221726979803666</v>
      </c>
      <c r="N45" s="76">
        <f t="shared" si="43"/>
        <v>0.24877522596406942</v>
      </c>
      <c r="O45" s="133">
        <f t="shared" si="44"/>
        <v>8.9221726979803666</v>
      </c>
      <c r="P45" s="118">
        <v>2.8709992299999998</v>
      </c>
      <c r="Q45" s="73">
        <v>8.8084560432985223E-2</v>
      </c>
      <c r="R45" s="78">
        <f t="shared" si="27"/>
        <v>8.2718455964069459E-2</v>
      </c>
      <c r="S45" s="74">
        <f t="shared" si="28"/>
        <v>2.9666472879751504</v>
      </c>
      <c r="T45" s="78">
        <f t="shared" si="29"/>
        <v>8.2718455964069459E-2</v>
      </c>
      <c r="U45" s="130">
        <f t="shared" si="30"/>
        <v>2.9666472879751504</v>
      </c>
      <c r="V45" s="140">
        <v>2.427835051546392</v>
      </c>
      <c r="W45" s="78">
        <v>9.7196808410521959E-2</v>
      </c>
      <c r="X45" s="78">
        <f t="shared" ref="X45:X59" si="48">V45-B45</f>
        <v>-0.36044572248953832</v>
      </c>
      <c r="Y45" s="78">
        <f t="shared" ref="Y45:Y59" si="49">X45/B45*100</f>
        <v>-12.927167373026313</v>
      </c>
      <c r="Z45" s="78">
        <f t="shared" ref="Z45:Z59" si="50">ABS(X45)</f>
        <v>0.36044572248953832</v>
      </c>
      <c r="AA45" s="142">
        <f t="shared" ref="AA45:AA59" si="51">ABS(Y45)</f>
        <v>12.927167373026313</v>
      </c>
      <c r="AB45" s="140">
        <v>3.51</v>
      </c>
      <c r="AC45" s="78">
        <v>0</v>
      </c>
      <c r="AD45" s="78">
        <f t="shared" si="45"/>
        <v>0.72171922596406946</v>
      </c>
      <c r="AE45" s="78">
        <f t="shared" si="36"/>
        <v>-0.14163172532590831</v>
      </c>
      <c r="AF45" s="78">
        <f t="shared" si="46"/>
        <v>25.884022609366141</v>
      </c>
      <c r="AG45" s="78">
        <f t="shared" si="34"/>
        <v>0.72171922596406946</v>
      </c>
      <c r="AH45" s="78">
        <f t="shared" si="35"/>
        <v>25.884022609366141</v>
      </c>
      <c r="AI45" s="45"/>
    </row>
    <row r="46" spans="1:35" ht="15.75" x14ac:dyDescent="0.25">
      <c r="A46" s="145">
        <v>41</v>
      </c>
      <c r="B46" s="119">
        <v>6.0129520191945991</v>
      </c>
      <c r="C46" s="121">
        <v>5.0513301166500588E-2</v>
      </c>
      <c r="D46" s="117">
        <v>5.4450000000000003</v>
      </c>
      <c r="E46" s="73">
        <v>9.1923881554251102E-2</v>
      </c>
      <c r="F46" s="73">
        <f t="shared" si="37"/>
        <v>-0.56795201919459881</v>
      </c>
      <c r="G46" s="74">
        <f t="shared" si="38"/>
        <v>-9.4454773193196502</v>
      </c>
      <c r="H46" s="73">
        <f t="shared" si="39"/>
        <v>0.56795201919459881</v>
      </c>
      <c r="I46" s="130">
        <f t="shared" si="40"/>
        <v>9.4454773193196502</v>
      </c>
      <c r="J46" s="124">
        <v>6.1205759999999998</v>
      </c>
      <c r="K46" s="75">
        <v>1.7861177881517223</v>
      </c>
      <c r="L46" s="76">
        <f t="shared" si="41"/>
        <v>0.1076239808054007</v>
      </c>
      <c r="M46" s="77">
        <f t="shared" si="42"/>
        <v>1.7898692765523898</v>
      </c>
      <c r="N46" s="76">
        <f t="shared" si="43"/>
        <v>0.1076239808054007</v>
      </c>
      <c r="O46" s="133">
        <f t="shared" si="44"/>
        <v>1.7898692765523898</v>
      </c>
      <c r="P46" s="118">
        <v>5.5365413400000003</v>
      </c>
      <c r="Q46" s="73">
        <v>0.13068422260770407</v>
      </c>
      <c r="R46" s="78">
        <f t="shared" si="27"/>
        <v>-0.47641067919459879</v>
      </c>
      <c r="S46" s="74">
        <f t="shared" si="28"/>
        <v>-7.9230746840120521</v>
      </c>
      <c r="T46" s="78">
        <f t="shared" si="29"/>
        <v>0.47641067919459879</v>
      </c>
      <c r="U46" s="130">
        <f t="shared" si="30"/>
        <v>7.9230746840120521</v>
      </c>
      <c r="V46" s="140">
        <v>6.8178694158075608</v>
      </c>
      <c r="W46" s="78">
        <v>0.59533045151444697</v>
      </c>
      <c r="X46" s="78">
        <f t="shared" si="48"/>
        <v>0.80491739661296169</v>
      </c>
      <c r="Y46" s="78">
        <f t="shared" si="49"/>
        <v>13.386393140066597</v>
      </c>
      <c r="Z46" s="78">
        <f t="shared" si="50"/>
        <v>0.80491739661296169</v>
      </c>
      <c r="AA46" s="142">
        <f t="shared" si="51"/>
        <v>13.386393140066597</v>
      </c>
      <c r="AB46" s="140">
        <v>6.44</v>
      </c>
      <c r="AC46" s="78">
        <v>5.6568542494923851E-2</v>
      </c>
      <c r="AD46" s="78">
        <f t="shared" si="45"/>
        <v>0.42704798080540129</v>
      </c>
      <c r="AE46" s="78">
        <f t="shared" si="36"/>
        <v>-0.36952332725046111</v>
      </c>
      <c r="AF46" s="78">
        <f t="shared" si="46"/>
        <v>7.1021351815576592</v>
      </c>
      <c r="AG46" s="78">
        <f t="shared" si="34"/>
        <v>0.42704798080540129</v>
      </c>
      <c r="AH46" s="78">
        <f t="shared" si="35"/>
        <v>7.1021351815576592</v>
      </c>
      <c r="AI46" s="45"/>
    </row>
    <row r="47" spans="1:35" ht="15.75" x14ac:dyDescent="0.25">
      <c r="A47" s="145">
        <v>42</v>
      </c>
      <c r="B47" s="119">
        <v>1.8685501423351454</v>
      </c>
      <c r="C47" s="121">
        <v>2.8488922073797197E-2</v>
      </c>
      <c r="D47" s="117">
        <v>1.7149999999999999</v>
      </c>
      <c r="E47" s="73">
        <v>7.7781745930520299E-2</v>
      </c>
      <c r="F47" s="73">
        <f t="shared" si="37"/>
        <v>-0.15355014233514552</v>
      </c>
      <c r="G47" s="74">
        <f t="shared" si="38"/>
        <v>-8.2176088752562126</v>
      </c>
      <c r="H47" s="73">
        <f t="shared" si="39"/>
        <v>0.15355014233514552</v>
      </c>
      <c r="I47" s="130">
        <f t="shared" si="40"/>
        <v>8.2176088752562126</v>
      </c>
      <c r="J47" s="124">
        <v>1.8912959999999999</v>
      </c>
      <c r="K47" s="75">
        <v>0.19264982832071267</v>
      </c>
      <c r="L47" s="76">
        <f t="shared" si="41"/>
        <v>2.2745857664854485E-2</v>
      </c>
      <c r="M47" s="77">
        <f t="shared" si="42"/>
        <v>1.217299827792085</v>
      </c>
      <c r="N47" s="76">
        <f t="shared" si="43"/>
        <v>2.2745857664854485E-2</v>
      </c>
      <c r="O47" s="133">
        <f t="shared" si="44"/>
        <v>1.217299827792085</v>
      </c>
      <c r="P47" s="118">
        <v>1.8306325399999999</v>
      </c>
      <c r="Q47" s="73">
        <v>1.7990295579761971E-2</v>
      </c>
      <c r="R47" s="78">
        <f t="shared" si="27"/>
        <v>-3.7917602335145517E-2</v>
      </c>
      <c r="S47" s="74">
        <f t="shared" si="28"/>
        <v>-2.0292525994383817</v>
      </c>
      <c r="T47" s="78">
        <f t="shared" si="29"/>
        <v>3.7917602335145517E-2</v>
      </c>
      <c r="U47" s="130">
        <f t="shared" si="30"/>
        <v>2.0292525994383817</v>
      </c>
      <c r="V47" s="140">
        <v>1.4484536082474226</v>
      </c>
      <c r="W47" s="78">
        <v>0.24299202102630532</v>
      </c>
      <c r="X47" s="78">
        <f t="shared" si="48"/>
        <v>-0.42009653408772274</v>
      </c>
      <c r="Y47" s="78">
        <f t="shared" si="49"/>
        <v>-22.48248653165518</v>
      </c>
      <c r="Z47" s="78">
        <f t="shared" si="50"/>
        <v>0.42009653408772274</v>
      </c>
      <c r="AA47" s="142">
        <f t="shared" si="51"/>
        <v>22.48248653165518</v>
      </c>
      <c r="AB47" s="140">
        <v>2.2149999999999999</v>
      </c>
      <c r="AC47" s="78">
        <v>2.1213203435596288E-2</v>
      </c>
      <c r="AD47" s="78">
        <f t="shared" si="45"/>
        <v>0.34644985766485448</v>
      </c>
      <c r="AE47" s="78">
        <f t="shared" si="36"/>
        <v>-0.46035961275568682</v>
      </c>
      <c r="AF47" s="78">
        <f t="shared" si="46"/>
        <v>18.541105738371716</v>
      </c>
      <c r="AG47" s="78">
        <f t="shared" si="34"/>
        <v>0.34644985766485448</v>
      </c>
      <c r="AH47" s="78">
        <f t="shared" si="35"/>
        <v>18.541105738371716</v>
      </c>
      <c r="AI47" s="45"/>
    </row>
    <row r="48" spans="1:35" ht="15.75" x14ac:dyDescent="0.25">
      <c r="A48" s="145">
        <v>43</v>
      </c>
      <c r="B48" s="119">
        <v>2.503003672187341</v>
      </c>
      <c r="C48" s="121">
        <v>6.4426531280482088E-3</v>
      </c>
      <c r="D48" s="117">
        <v>2.6150000000000002</v>
      </c>
      <c r="E48" s="73">
        <v>0.16263455967290591</v>
      </c>
      <c r="F48" s="73">
        <f t="shared" si="37"/>
        <v>0.11199632781265922</v>
      </c>
      <c r="G48" s="74">
        <f t="shared" si="38"/>
        <v>4.4744771674580548</v>
      </c>
      <c r="H48" s="73">
        <f t="shared" si="39"/>
        <v>0.11199632781265922</v>
      </c>
      <c r="I48" s="130">
        <f t="shared" si="40"/>
        <v>4.4744771674580548</v>
      </c>
      <c r="J48" s="124">
        <v>3.0528960000000001</v>
      </c>
      <c r="K48" s="75">
        <v>7.6163885615165586E-2</v>
      </c>
      <c r="L48" s="76">
        <f t="shared" si="41"/>
        <v>0.54989232781265907</v>
      </c>
      <c r="M48" s="77">
        <f t="shared" si="42"/>
        <v>21.969297685133462</v>
      </c>
      <c r="N48" s="76">
        <f t="shared" si="43"/>
        <v>0.54989232781265907</v>
      </c>
      <c r="O48" s="133">
        <f t="shared" si="44"/>
        <v>21.969297685133462</v>
      </c>
      <c r="P48" s="118">
        <v>2.6036169500000002</v>
      </c>
      <c r="Q48" s="73">
        <v>1.714169673165989E-2</v>
      </c>
      <c r="R48" s="78">
        <f t="shared" si="27"/>
        <v>0.10061327781265916</v>
      </c>
      <c r="S48" s="74">
        <f t="shared" si="28"/>
        <v>4.0197015661880586</v>
      </c>
      <c r="T48" s="78">
        <f t="shared" si="29"/>
        <v>0.10061327781265916</v>
      </c>
      <c r="U48" s="130">
        <f t="shared" si="30"/>
        <v>4.0197015661880586</v>
      </c>
      <c r="V48" s="140">
        <v>2.0841924398625431</v>
      </c>
      <c r="W48" s="78">
        <v>7.289760630789123E-2</v>
      </c>
      <c r="X48" s="78">
        <f t="shared" si="48"/>
        <v>-0.41881123232479789</v>
      </c>
      <c r="Y48" s="78">
        <f t="shared" si="49"/>
        <v>-16.732345900188168</v>
      </c>
      <c r="Z48" s="78">
        <f t="shared" si="50"/>
        <v>0.41881123232479789</v>
      </c>
      <c r="AA48" s="142">
        <f t="shared" si="51"/>
        <v>16.732345900188168</v>
      </c>
      <c r="AB48" s="140">
        <v>3.23</v>
      </c>
      <c r="AC48" s="78">
        <v>9.8994949366116428E-2</v>
      </c>
      <c r="AD48" s="78">
        <f t="shared" si="45"/>
        <v>0.72699632781265899</v>
      </c>
      <c r="AE48" s="78">
        <f t="shared" si="36"/>
        <v>-0.138467782833846</v>
      </c>
      <c r="AF48" s="78">
        <f t="shared" si="46"/>
        <v>29.044956501296173</v>
      </c>
      <c r="AG48" s="78">
        <f t="shared" si="34"/>
        <v>0.72699632781265899</v>
      </c>
      <c r="AH48" s="78">
        <f t="shared" si="35"/>
        <v>29.044956501296173</v>
      </c>
      <c r="AI48" s="45"/>
    </row>
    <row r="49" spans="1:35" ht="15.75" x14ac:dyDescent="0.25">
      <c r="A49" s="145">
        <v>44</v>
      </c>
      <c r="B49" s="119">
        <v>9.410055319396097</v>
      </c>
      <c r="C49" s="121">
        <v>0.13120878881065257</v>
      </c>
      <c r="D49" s="117">
        <v>9.2749999999999986</v>
      </c>
      <c r="E49" s="73">
        <v>0.10606601717798238</v>
      </c>
      <c r="F49" s="73">
        <f t="shared" si="37"/>
        <v>-0.13505531939609838</v>
      </c>
      <c r="G49" s="74">
        <f t="shared" si="38"/>
        <v>-1.4352234371855503</v>
      </c>
      <c r="H49" s="73">
        <f t="shared" si="39"/>
        <v>0.13505531939609838</v>
      </c>
      <c r="I49" s="130">
        <f t="shared" si="40"/>
        <v>1.4352234371855503</v>
      </c>
      <c r="J49" s="124">
        <v>9.3424319999999987</v>
      </c>
      <c r="K49" s="75">
        <v>0.557041751656013</v>
      </c>
      <c r="L49" s="76">
        <f t="shared" si="41"/>
        <v>-6.7623319396098225E-2</v>
      </c>
      <c r="M49" s="77">
        <f t="shared" si="42"/>
        <v>-0.71862828751614649</v>
      </c>
      <c r="N49" s="76">
        <f t="shared" si="43"/>
        <v>6.7623319396098225E-2</v>
      </c>
      <c r="O49" s="133">
        <f t="shared" si="44"/>
        <v>0.71862828751614649</v>
      </c>
      <c r="P49" s="118">
        <v>9.6651253599999976</v>
      </c>
      <c r="Q49" s="73">
        <v>2.4439646825337658E-2</v>
      </c>
      <c r="R49" s="78">
        <f t="shared" si="27"/>
        <v>0.25507004060390059</v>
      </c>
      <c r="S49" s="74">
        <f t="shared" si="28"/>
        <v>2.7106114889478681</v>
      </c>
      <c r="T49" s="78">
        <f t="shared" si="29"/>
        <v>0.25507004060390059</v>
      </c>
      <c r="U49" s="130">
        <f t="shared" si="30"/>
        <v>2.7106114889478681</v>
      </c>
      <c r="V49" s="140">
        <v>9.7989690721649474</v>
      </c>
      <c r="W49" s="78">
        <v>0.77757446728417567</v>
      </c>
      <c r="X49" s="78">
        <f t="shared" si="48"/>
        <v>0.38891375276885043</v>
      </c>
      <c r="Y49" s="78">
        <f t="shared" si="49"/>
        <v>4.1329592607943297</v>
      </c>
      <c r="Z49" s="78">
        <f t="shared" si="50"/>
        <v>0.38891375276885043</v>
      </c>
      <c r="AA49" s="142">
        <f t="shared" si="51"/>
        <v>4.1329592607943297</v>
      </c>
      <c r="AB49" s="140">
        <v>11.25</v>
      </c>
      <c r="AC49" s="78">
        <v>7.0710678118655765E-2</v>
      </c>
      <c r="AD49" s="78">
        <f t="shared" si="45"/>
        <v>1.839944680603903</v>
      </c>
      <c r="AE49" s="78">
        <f t="shared" si="36"/>
        <v>0.26480476579778239</v>
      </c>
      <c r="AF49" s="78">
        <f t="shared" si="46"/>
        <v>19.552963485893557</v>
      </c>
      <c r="AG49" s="78"/>
      <c r="AH49" s="78"/>
      <c r="AI49" s="45"/>
    </row>
    <row r="50" spans="1:35" ht="15.75" x14ac:dyDescent="0.25">
      <c r="A50" s="145">
        <v>45</v>
      </c>
      <c r="B50" s="119">
        <v>3.644149675156509</v>
      </c>
      <c r="C50" s="121">
        <v>1.0202527420768243E-2</v>
      </c>
      <c r="D50" s="117">
        <v>3.4350000000000001</v>
      </c>
      <c r="E50" s="73">
        <v>7.0710678118653244E-3</v>
      </c>
      <c r="F50" s="73">
        <f t="shared" si="37"/>
        <v>-0.20914967515650895</v>
      </c>
      <c r="G50" s="74">
        <f t="shared" si="38"/>
        <v>-5.7393272450458932</v>
      </c>
      <c r="H50" s="73">
        <f t="shared" si="39"/>
        <v>0.20914967515650895</v>
      </c>
      <c r="I50" s="130">
        <f t="shared" si="40"/>
        <v>5.7393272450458932</v>
      </c>
      <c r="J50" s="124">
        <v>3.7751999999999999</v>
      </c>
      <c r="K50" s="75">
        <v>0.10005843796502112</v>
      </c>
      <c r="L50" s="76">
        <f t="shared" si="41"/>
        <v>0.13105032484349088</v>
      </c>
      <c r="M50" s="77">
        <f t="shared" si="42"/>
        <v>3.5961839256194255</v>
      </c>
      <c r="N50" s="76">
        <f t="shared" si="43"/>
        <v>0.13105032484349088</v>
      </c>
      <c r="O50" s="133">
        <f t="shared" si="44"/>
        <v>3.5961839256194255</v>
      </c>
      <c r="P50" s="118">
        <v>3.8814834299999998</v>
      </c>
      <c r="Q50" s="73">
        <v>7.1112583470945179E-2</v>
      </c>
      <c r="R50" s="78">
        <f t="shared" si="27"/>
        <v>0.23733375484349084</v>
      </c>
      <c r="S50" s="74">
        <f t="shared" si="28"/>
        <v>6.5127334494925169</v>
      </c>
      <c r="T50" s="78">
        <f t="shared" si="29"/>
        <v>0.23733375484349084</v>
      </c>
      <c r="U50" s="130">
        <f t="shared" si="30"/>
        <v>6.5127334494925169</v>
      </c>
      <c r="V50" s="140">
        <v>4.1460481099656352</v>
      </c>
      <c r="W50" s="78">
        <v>0.70467686097628712</v>
      </c>
      <c r="X50" s="78">
        <f t="shared" si="48"/>
        <v>0.50189843480912621</v>
      </c>
      <c r="Y50" s="78">
        <f t="shared" si="49"/>
        <v>13.772717356555084</v>
      </c>
      <c r="Z50" s="78">
        <f t="shared" si="50"/>
        <v>0.50189843480912621</v>
      </c>
      <c r="AA50" s="142">
        <f t="shared" si="51"/>
        <v>13.772717356555084</v>
      </c>
      <c r="AB50" s="140">
        <v>4.3</v>
      </c>
      <c r="AC50" s="78">
        <v>1.4142135623730649E-2</v>
      </c>
      <c r="AD50" s="78">
        <f t="shared" si="45"/>
        <v>0.65585032484349082</v>
      </c>
      <c r="AE50" s="78">
        <f t="shared" si="36"/>
        <v>-0.1831952620135775</v>
      </c>
      <c r="AF50" s="78">
        <f t="shared" si="46"/>
        <v>17.997348717992033</v>
      </c>
      <c r="AG50" s="78">
        <f t="shared" ref="AG50:AG59" si="52">ABS(AD50)</f>
        <v>0.65585032484349082</v>
      </c>
      <c r="AH50" s="78">
        <f t="shared" ref="AH50:AH59" si="53">ABS(AF50)</f>
        <v>17.997348717992033</v>
      </c>
      <c r="AI50" s="45"/>
    </row>
    <row r="51" spans="1:35" ht="15.75" x14ac:dyDescent="0.25">
      <c r="A51" s="145">
        <v>46</v>
      </c>
      <c r="B51" s="119">
        <v>5.1242863559241938</v>
      </c>
      <c r="C51" s="121">
        <v>2.9422134173690627E-2</v>
      </c>
      <c r="D51" s="117">
        <v>4.9450000000000003</v>
      </c>
      <c r="E51" s="73">
        <v>7.7781745930520452E-2</v>
      </c>
      <c r="F51" s="73">
        <f t="shared" si="37"/>
        <v>-0.17928635592419351</v>
      </c>
      <c r="G51" s="74">
        <f t="shared" si="38"/>
        <v>-3.4987575531746065</v>
      </c>
      <c r="H51" s="73">
        <f t="shared" si="39"/>
        <v>0.17928635592419351</v>
      </c>
      <c r="I51" s="130">
        <f t="shared" si="40"/>
        <v>3.4987575531746065</v>
      </c>
      <c r="J51" s="124">
        <v>5.1374399999999998</v>
      </c>
      <c r="K51" s="75">
        <v>7.9150704658897411E-2</v>
      </c>
      <c r="L51" s="76">
        <f t="shared" si="41"/>
        <v>1.3153644075805992E-2</v>
      </c>
      <c r="M51" s="77">
        <f t="shared" si="42"/>
        <v>0.25669221355280136</v>
      </c>
      <c r="N51" s="76">
        <f t="shared" si="43"/>
        <v>1.3153644075805992E-2</v>
      </c>
      <c r="O51" s="133">
        <f t="shared" si="44"/>
        <v>0.25669221355280136</v>
      </c>
      <c r="P51" s="118">
        <v>4.7173530800000005</v>
      </c>
      <c r="Q51" s="73">
        <v>0.20841587709384574</v>
      </c>
      <c r="R51" s="78">
        <f t="shared" si="27"/>
        <v>-0.40693327592419326</v>
      </c>
      <c r="S51" s="74">
        <f t="shared" si="28"/>
        <v>-7.9412672840528744</v>
      </c>
      <c r="T51" s="78">
        <f t="shared" si="29"/>
        <v>0.40693327592419326</v>
      </c>
      <c r="U51" s="130">
        <f t="shared" si="30"/>
        <v>7.9412672840528744</v>
      </c>
      <c r="V51" s="140">
        <v>6.3295841924398619</v>
      </c>
      <c r="W51" s="78">
        <v>0.8038613441188015</v>
      </c>
      <c r="X51" s="78">
        <f t="shared" si="48"/>
        <v>1.2052978365156681</v>
      </c>
      <c r="Y51" s="78">
        <f t="shared" si="49"/>
        <v>23.521281848783136</v>
      </c>
      <c r="Z51" s="78">
        <f t="shared" si="50"/>
        <v>1.2052978365156681</v>
      </c>
      <c r="AA51" s="142">
        <f t="shared" si="51"/>
        <v>23.521281848783136</v>
      </c>
      <c r="AB51" s="140">
        <v>5.9250000000000007</v>
      </c>
      <c r="AC51" s="78">
        <v>9.1923881554251102E-2</v>
      </c>
      <c r="AD51" s="78">
        <f t="shared" si="45"/>
        <v>0.80071364407580692</v>
      </c>
      <c r="AE51" s="78">
        <f t="shared" si="36"/>
        <v>-9.6522771097740628E-2</v>
      </c>
      <c r="AF51" s="78">
        <f t="shared" si="46"/>
        <v>15.625856723446004</v>
      </c>
      <c r="AG51" s="78">
        <f t="shared" si="52"/>
        <v>0.80071364407580692</v>
      </c>
      <c r="AH51" s="78">
        <f t="shared" si="53"/>
        <v>15.625856723446004</v>
      </c>
      <c r="AI51" s="45"/>
    </row>
    <row r="52" spans="1:35" ht="15.75" x14ac:dyDescent="0.25">
      <c r="A52" s="145">
        <v>47</v>
      </c>
      <c r="B52" s="119">
        <v>15.169401284801911</v>
      </c>
      <c r="C52" s="121">
        <v>0.19147411926015162</v>
      </c>
      <c r="D52" s="117">
        <v>14.8</v>
      </c>
      <c r="E52" s="73">
        <v>0.56568542494923724</v>
      </c>
      <c r="F52" s="73">
        <f t="shared" si="37"/>
        <v>-0.36940128480190992</v>
      </c>
      <c r="G52" s="74">
        <f t="shared" si="38"/>
        <v>-2.4351737940508555</v>
      </c>
      <c r="H52" s="73">
        <f t="shared" si="39"/>
        <v>0.36940128480190992</v>
      </c>
      <c r="I52" s="130">
        <f t="shared" si="40"/>
        <v>2.4351737940508555</v>
      </c>
      <c r="J52" s="124">
        <v>15.009983999999999</v>
      </c>
      <c r="K52" s="75">
        <v>0.26284007584841307</v>
      </c>
      <c r="L52" s="76">
        <f t="shared" si="41"/>
        <v>-0.15941728480191131</v>
      </c>
      <c r="M52" s="77">
        <f t="shared" si="42"/>
        <v>-1.0509134922920793</v>
      </c>
      <c r="N52" s="76">
        <f t="shared" si="43"/>
        <v>0.15941728480191131</v>
      </c>
      <c r="O52" s="133">
        <f t="shared" si="44"/>
        <v>1.0509134922920793</v>
      </c>
      <c r="P52" s="118">
        <v>16.068978969999996</v>
      </c>
      <c r="Q52" s="73">
        <v>0.57280422246883278</v>
      </c>
      <c r="R52" s="78">
        <f t="shared" si="27"/>
        <v>0.89957768519808567</v>
      </c>
      <c r="S52" s="74">
        <f t="shared" si="28"/>
        <v>5.9302121969663011</v>
      </c>
      <c r="T52" s="78">
        <f t="shared" si="29"/>
        <v>0.89957768519808567</v>
      </c>
      <c r="U52" s="130">
        <f t="shared" si="30"/>
        <v>5.9302121969663011</v>
      </c>
      <c r="V52" s="140">
        <v>17.840206185567009</v>
      </c>
      <c r="W52" s="78">
        <v>0.12149601051315206</v>
      </c>
      <c r="X52" s="78">
        <f t="shared" si="48"/>
        <v>2.6708049007650985</v>
      </c>
      <c r="Y52" s="78">
        <f t="shared" si="49"/>
        <v>17.606528106293517</v>
      </c>
      <c r="Z52" s="78">
        <f t="shared" si="50"/>
        <v>2.6708049007650985</v>
      </c>
      <c r="AA52" s="142">
        <f t="shared" si="51"/>
        <v>17.606528106293517</v>
      </c>
      <c r="AB52" s="140">
        <v>17.850000000000001</v>
      </c>
      <c r="AC52" s="78">
        <v>0.21213203435596475</v>
      </c>
      <c r="AD52" s="78">
        <f t="shared" si="45"/>
        <v>2.6805987151980908</v>
      </c>
      <c r="AE52" s="78">
        <f t="shared" si="36"/>
        <v>0.42823180509850628</v>
      </c>
      <c r="AF52" s="78">
        <f t="shared" si="46"/>
        <v>17.671091065958937</v>
      </c>
      <c r="AG52" s="78">
        <f t="shared" si="52"/>
        <v>2.6805987151980908</v>
      </c>
      <c r="AH52" s="78">
        <f t="shared" si="53"/>
        <v>17.671091065958937</v>
      </c>
      <c r="AI52" s="45"/>
    </row>
    <row r="53" spans="1:35" ht="15.75" x14ac:dyDescent="0.25">
      <c r="A53" s="145">
        <v>48</v>
      </c>
      <c r="B53" s="119">
        <v>1.8378931676134664</v>
      </c>
      <c r="C53" s="121">
        <v>2.4443110467660394E-2</v>
      </c>
      <c r="D53" s="117">
        <v>1.915</v>
      </c>
      <c r="E53" s="73">
        <v>4.9497474683058366E-2</v>
      </c>
      <c r="F53" s="73">
        <f t="shared" si="37"/>
        <v>7.7106832386533597E-2</v>
      </c>
      <c r="G53" s="74">
        <f t="shared" si="38"/>
        <v>4.1953925149337188</v>
      </c>
      <c r="H53" s="73">
        <f t="shared" si="39"/>
        <v>7.7106832386533597E-2</v>
      </c>
      <c r="I53" s="130">
        <f t="shared" si="40"/>
        <v>4.1953925149337188</v>
      </c>
      <c r="J53" s="124">
        <v>1.8786240000000003</v>
      </c>
      <c r="K53" s="75">
        <v>0.12992662840234109</v>
      </c>
      <c r="L53" s="76">
        <f t="shared" si="41"/>
        <v>4.0730832386533855E-2</v>
      </c>
      <c r="M53" s="77">
        <f t="shared" si="42"/>
        <v>2.2161697482897491</v>
      </c>
      <c r="N53" s="76">
        <f t="shared" si="43"/>
        <v>4.0730832386533855E-2</v>
      </c>
      <c r="O53" s="133">
        <f t="shared" si="44"/>
        <v>2.2161697482897491</v>
      </c>
      <c r="P53" s="118">
        <v>1.9118793099999998</v>
      </c>
      <c r="Q53" s="73">
        <v>2.3930487516475748E-2</v>
      </c>
      <c r="R53" s="78">
        <f t="shared" si="27"/>
        <v>7.3986142386533338E-2</v>
      </c>
      <c r="S53" s="74">
        <f t="shared" si="28"/>
        <v>4.0255953768306085</v>
      </c>
      <c r="T53" s="78">
        <f t="shared" si="29"/>
        <v>7.3986142386533338E-2</v>
      </c>
      <c r="U53" s="130">
        <f t="shared" si="30"/>
        <v>4.0255953768306085</v>
      </c>
      <c r="V53" s="140">
        <v>1.5171821305841924</v>
      </c>
      <c r="W53" s="78">
        <v>0.34018882943682849</v>
      </c>
      <c r="X53" s="78">
        <f t="shared" si="48"/>
        <v>-0.32071103702927406</v>
      </c>
      <c r="Y53" s="78">
        <f t="shared" si="49"/>
        <v>-17.449928139496944</v>
      </c>
      <c r="Z53" s="78">
        <f t="shared" si="50"/>
        <v>0.32071103702927406</v>
      </c>
      <c r="AA53" s="142">
        <f t="shared" si="51"/>
        <v>17.449928139496944</v>
      </c>
      <c r="AB53" s="140">
        <v>2.5099999999999998</v>
      </c>
      <c r="AC53" s="78">
        <v>9.8994949366116733E-2</v>
      </c>
      <c r="AD53" s="78">
        <f t="shared" si="45"/>
        <v>0.67210683238653335</v>
      </c>
      <c r="AE53" s="78">
        <f t="shared" si="36"/>
        <v>-0.17256168970160499</v>
      </c>
      <c r="AF53" s="78">
        <f t="shared" si="46"/>
        <v>36.569417865526688</v>
      </c>
      <c r="AG53" s="78">
        <f t="shared" si="52"/>
        <v>0.67210683238653335</v>
      </c>
      <c r="AH53" s="78">
        <f t="shared" si="53"/>
        <v>36.569417865526688</v>
      </c>
      <c r="AI53" s="45"/>
    </row>
    <row r="54" spans="1:35" ht="15.75" x14ac:dyDescent="0.25">
      <c r="A54" s="145">
        <v>49</v>
      </c>
      <c r="B54" s="119">
        <v>9.1949312214341852</v>
      </c>
      <c r="C54" s="121">
        <v>0.17769365458925898</v>
      </c>
      <c r="D54" s="117">
        <v>9.0100000000000016</v>
      </c>
      <c r="E54" s="73">
        <v>0.1838477631085022</v>
      </c>
      <c r="F54" s="73">
        <f t="shared" si="37"/>
        <v>-0.18493122143418361</v>
      </c>
      <c r="G54" s="74">
        <f t="shared" si="38"/>
        <v>-2.0112300677474657</v>
      </c>
      <c r="H54" s="73">
        <f t="shared" si="39"/>
        <v>0.18493122143418361</v>
      </c>
      <c r="I54" s="130">
        <f t="shared" si="40"/>
        <v>2.0112300677474657</v>
      </c>
      <c r="J54" s="124">
        <v>9.5356799999999993</v>
      </c>
      <c r="K54" s="75">
        <v>0.37932601855396236</v>
      </c>
      <c r="L54" s="76">
        <f t="shared" si="41"/>
        <v>0.34074877856581409</v>
      </c>
      <c r="M54" s="77">
        <f t="shared" si="42"/>
        <v>3.7058328154918554</v>
      </c>
      <c r="N54" s="76">
        <f t="shared" si="43"/>
        <v>0.34074877856581409</v>
      </c>
      <c r="O54" s="133">
        <f t="shared" si="44"/>
        <v>3.7058328154918554</v>
      </c>
      <c r="P54" s="118">
        <v>9.1714042199999994</v>
      </c>
      <c r="Q54" s="73">
        <v>0.35335656034966312</v>
      </c>
      <c r="R54" s="78">
        <f t="shared" si="27"/>
        <v>-2.3527001434185735E-2</v>
      </c>
      <c r="S54" s="74">
        <f t="shared" si="28"/>
        <v>-0.25586924869369598</v>
      </c>
      <c r="T54" s="78">
        <f t="shared" si="29"/>
        <v>2.3527001434185735E-2</v>
      </c>
      <c r="U54" s="130">
        <f t="shared" si="30"/>
        <v>0.25586924869369598</v>
      </c>
      <c r="V54" s="140">
        <v>10.340206185567009</v>
      </c>
      <c r="W54" s="78">
        <v>2.2476761944933217</v>
      </c>
      <c r="X54" s="78">
        <f t="shared" si="48"/>
        <v>1.1452749641328239</v>
      </c>
      <c r="Y54" s="78">
        <f t="shared" si="49"/>
        <v>12.455503326257496</v>
      </c>
      <c r="Z54" s="78">
        <f t="shared" si="50"/>
        <v>1.1452749641328239</v>
      </c>
      <c r="AA54" s="142">
        <f t="shared" si="51"/>
        <v>12.455503326257496</v>
      </c>
      <c r="AB54" s="140">
        <v>11.05</v>
      </c>
      <c r="AC54" s="78">
        <v>7.0710678118654502E-2</v>
      </c>
      <c r="AD54" s="78">
        <f t="shared" si="45"/>
        <v>1.8550687785658155</v>
      </c>
      <c r="AE54" s="78">
        <f t="shared" si="36"/>
        <v>0.26836001616015737</v>
      </c>
      <c r="AF54" s="78">
        <f t="shared" si="46"/>
        <v>20.174906520687056</v>
      </c>
      <c r="AG54" s="78">
        <f t="shared" si="52"/>
        <v>1.8550687785658155</v>
      </c>
      <c r="AH54" s="78">
        <f t="shared" si="53"/>
        <v>20.174906520687056</v>
      </c>
      <c r="AI54" s="45"/>
    </row>
    <row r="55" spans="1:35" ht="15.75" x14ac:dyDescent="0.25">
      <c r="A55" s="145">
        <v>50</v>
      </c>
      <c r="B55" s="119">
        <v>6.9469587033756772</v>
      </c>
      <c r="C55" s="121">
        <v>5.0180028941000689E-2</v>
      </c>
      <c r="D55" s="117">
        <v>6.2949999999999999</v>
      </c>
      <c r="E55" s="73">
        <v>0.30405591591021525</v>
      </c>
      <c r="F55" s="73">
        <f t="shared" si="37"/>
        <v>-0.6519587033756773</v>
      </c>
      <c r="G55" s="74">
        <f t="shared" si="38"/>
        <v>-9.3848075282047727</v>
      </c>
      <c r="H55" s="73">
        <f t="shared" si="39"/>
        <v>0.6519587033756773</v>
      </c>
      <c r="I55" s="130">
        <f t="shared" si="40"/>
        <v>9.3848075282047727</v>
      </c>
      <c r="J55" s="124">
        <v>6.9167999999999994</v>
      </c>
      <c r="K55" s="75">
        <v>0.17920914262391946</v>
      </c>
      <c r="L55" s="76">
        <f t="shared" si="41"/>
        <v>-3.0158703375677831E-2</v>
      </c>
      <c r="M55" s="77">
        <f t="shared" si="42"/>
        <v>-0.43412815108607261</v>
      </c>
      <c r="N55" s="76">
        <f t="shared" si="43"/>
        <v>3.0158703375677831E-2</v>
      </c>
      <c r="O55" s="133">
        <f t="shared" si="44"/>
        <v>0.43412815108607261</v>
      </c>
      <c r="P55" s="118">
        <v>6.84549041</v>
      </c>
      <c r="Q55" s="73">
        <v>8.3671846422854967E-2</v>
      </c>
      <c r="R55" s="78">
        <f t="shared" si="27"/>
        <v>-0.1014682933756772</v>
      </c>
      <c r="S55" s="74">
        <f t="shared" si="28"/>
        <v>-1.4606146042925454</v>
      </c>
      <c r="T55" s="78">
        <f t="shared" si="29"/>
        <v>0.1014682933756772</v>
      </c>
      <c r="U55" s="130">
        <f t="shared" si="30"/>
        <v>1.4606146042925454</v>
      </c>
      <c r="V55" s="140">
        <v>8.1838487972508585</v>
      </c>
      <c r="W55" s="78">
        <v>0.7046768609762839</v>
      </c>
      <c r="X55" s="78">
        <f t="shared" si="48"/>
        <v>1.2368900938751812</v>
      </c>
      <c r="Y55" s="78">
        <f t="shared" si="49"/>
        <v>17.804771075926357</v>
      </c>
      <c r="Z55" s="78">
        <f t="shared" si="50"/>
        <v>1.2368900938751812</v>
      </c>
      <c r="AA55" s="142">
        <f t="shared" si="51"/>
        <v>17.804771075926357</v>
      </c>
      <c r="AB55" s="140">
        <v>7.835</v>
      </c>
      <c r="AC55" s="78">
        <v>9.1923881554251727E-2</v>
      </c>
      <c r="AD55" s="78">
        <f t="shared" si="45"/>
        <v>0.88804129662432274</v>
      </c>
      <c r="AE55" s="78">
        <f t="shared" si="36"/>
        <v>-5.1566837735988511E-2</v>
      </c>
      <c r="AF55" s="78">
        <f t="shared" si="46"/>
        <v>12.783166483957999</v>
      </c>
      <c r="AG55" s="78">
        <f t="shared" si="52"/>
        <v>0.88804129662432274</v>
      </c>
      <c r="AH55" s="78">
        <f t="shared" si="53"/>
        <v>12.783166483957999</v>
      </c>
      <c r="AI55" s="45"/>
    </row>
    <row r="56" spans="1:35" ht="15.75" x14ac:dyDescent="0.25">
      <c r="A56" s="145" t="s">
        <v>180</v>
      </c>
      <c r="B56" s="119">
        <v>1.3440000000000001</v>
      </c>
      <c r="C56" s="121">
        <v>2.4E-2</v>
      </c>
      <c r="D56" s="117">
        <v>1.417</v>
      </c>
      <c r="E56" s="73"/>
      <c r="F56" s="73">
        <f t="shared" si="37"/>
        <v>7.2999999999999954E-2</v>
      </c>
      <c r="G56" s="74">
        <f t="shared" si="38"/>
        <v>5.4315476190476151</v>
      </c>
      <c r="H56" s="73">
        <f t="shared" si="39"/>
        <v>7.2999999999999954E-2</v>
      </c>
      <c r="I56" s="130">
        <f t="shared" si="40"/>
        <v>5.4315476190476151</v>
      </c>
      <c r="J56" s="128">
        <v>1.6739999999999999</v>
      </c>
      <c r="K56" s="75"/>
      <c r="L56" s="76">
        <f t="shared" si="41"/>
        <v>0.32999999999999985</v>
      </c>
      <c r="M56" s="77">
        <f t="shared" si="42"/>
        <v>24.553571428571416</v>
      </c>
      <c r="N56" s="76">
        <f t="shared" si="43"/>
        <v>0.32999999999999985</v>
      </c>
      <c r="O56" s="133">
        <f t="shared" si="44"/>
        <v>24.553571428571416</v>
      </c>
      <c r="P56" s="118">
        <v>1.4390000000000001</v>
      </c>
      <c r="Q56" s="73"/>
      <c r="R56" s="78">
        <f t="shared" si="27"/>
        <v>9.4999999999999973E-2</v>
      </c>
      <c r="S56" s="74">
        <f t="shared" si="28"/>
        <v>7.0684523809523778</v>
      </c>
      <c r="T56" s="78">
        <f t="shared" si="29"/>
        <v>9.4999999999999973E-2</v>
      </c>
      <c r="U56" s="130">
        <f t="shared" si="30"/>
        <v>7.0684523809523778</v>
      </c>
      <c r="V56" s="140">
        <v>1.1599999999999999</v>
      </c>
      <c r="W56" s="78">
        <v>0.25</v>
      </c>
      <c r="X56" s="78">
        <f t="shared" si="48"/>
        <v>-0.18400000000000016</v>
      </c>
      <c r="Y56" s="78">
        <f t="shared" si="49"/>
        <v>-13.690476190476202</v>
      </c>
      <c r="Z56" s="78">
        <f t="shared" si="50"/>
        <v>0.18400000000000016</v>
      </c>
      <c r="AA56" s="142">
        <f t="shared" si="51"/>
        <v>13.690476190476202</v>
      </c>
      <c r="AB56" s="140"/>
      <c r="AC56" s="78"/>
      <c r="AD56" s="78"/>
      <c r="AE56" s="78"/>
      <c r="AF56" s="78"/>
      <c r="AG56" s="78">
        <f t="shared" si="52"/>
        <v>0</v>
      </c>
      <c r="AH56" s="78">
        <f t="shared" si="53"/>
        <v>0</v>
      </c>
      <c r="AI56" s="45"/>
    </row>
    <row r="57" spans="1:35" ht="15.75" x14ac:dyDescent="0.25">
      <c r="A57" s="145" t="s">
        <v>181</v>
      </c>
      <c r="B57" s="119">
        <v>1.704</v>
      </c>
      <c r="C57" s="121">
        <v>2.4E-2</v>
      </c>
      <c r="D57" s="117">
        <v>1.7030000000000001</v>
      </c>
      <c r="E57" s="73"/>
      <c r="F57" s="73">
        <f t="shared" si="37"/>
        <v>-9.9999999999988987E-4</v>
      </c>
      <c r="G57" s="74">
        <f t="shared" si="38"/>
        <v>-5.8685446009383212E-2</v>
      </c>
      <c r="H57" s="73">
        <f t="shared" si="39"/>
        <v>9.9999999999988987E-4</v>
      </c>
      <c r="I57" s="130">
        <f t="shared" si="40"/>
        <v>5.8685446009383212E-2</v>
      </c>
      <c r="J57" s="128">
        <v>1.853</v>
      </c>
      <c r="K57" s="75"/>
      <c r="L57" s="76">
        <f t="shared" si="41"/>
        <v>0.14900000000000002</v>
      </c>
      <c r="M57" s="77">
        <f t="shared" si="42"/>
        <v>8.7441314553990619</v>
      </c>
      <c r="N57" s="76">
        <f t="shared" si="43"/>
        <v>0.14900000000000002</v>
      </c>
      <c r="O57" s="133">
        <f t="shared" si="44"/>
        <v>8.7441314553990619</v>
      </c>
      <c r="P57" s="118">
        <v>1.784</v>
      </c>
      <c r="Q57" s="73"/>
      <c r="R57" s="78">
        <f t="shared" si="27"/>
        <v>8.0000000000000071E-2</v>
      </c>
      <c r="S57" s="74">
        <f t="shared" si="28"/>
        <v>4.6948356807511784</v>
      </c>
      <c r="T57" s="78">
        <f t="shared" si="29"/>
        <v>8.0000000000000071E-2</v>
      </c>
      <c r="U57" s="130">
        <f t="shared" si="30"/>
        <v>4.6948356807511784</v>
      </c>
      <c r="V57" s="140">
        <v>1.89</v>
      </c>
      <c r="W57" s="78">
        <v>0.61</v>
      </c>
      <c r="X57" s="78">
        <f t="shared" si="48"/>
        <v>0.18599999999999994</v>
      </c>
      <c r="Y57" s="78">
        <f t="shared" si="49"/>
        <v>10.915492957746476</v>
      </c>
      <c r="Z57" s="78">
        <f t="shared" si="50"/>
        <v>0.18599999999999994</v>
      </c>
      <c r="AA57" s="142">
        <f t="shared" si="51"/>
        <v>10.915492957746476</v>
      </c>
      <c r="AB57" s="140"/>
      <c r="AC57" s="78"/>
      <c r="AD57" s="78"/>
      <c r="AE57" s="78"/>
      <c r="AF57" s="78"/>
      <c r="AG57" s="78">
        <f t="shared" si="52"/>
        <v>0</v>
      </c>
      <c r="AH57" s="78">
        <f t="shared" si="53"/>
        <v>0</v>
      </c>
      <c r="AI57" s="45"/>
    </row>
    <row r="58" spans="1:35" ht="15.75" x14ac:dyDescent="0.25">
      <c r="A58" s="145" t="s">
        <v>161</v>
      </c>
      <c r="B58" s="119">
        <v>7.51</v>
      </c>
      <c r="C58" s="121">
        <v>0.12</v>
      </c>
      <c r="D58" s="117">
        <v>7.1429999999999998</v>
      </c>
      <c r="E58" s="73"/>
      <c r="F58" s="73">
        <f t="shared" si="37"/>
        <v>-0.36699999999999999</v>
      </c>
      <c r="G58" s="74">
        <f t="shared" si="38"/>
        <v>-4.8868175765645807</v>
      </c>
      <c r="H58" s="73">
        <f t="shared" si="39"/>
        <v>0.36699999999999999</v>
      </c>
      <c r="I58" s="130">
        <f t="shared" si="40"/>
        <v>4.8868175765645807</v>
      </c>
      <c r="J58" s="128">
        <v>7.3310000000000004</v>
      </c>
      <c r="K58" s="75"/>
      <c r="L58" s="76">
        <f t="shared" si="41"/>
        <v>-0.17899999999999938</v>
      </c>
      <c r="M58" s="77">
        <f t="shared" si="42"/>
        <v>-2.3834886817576484</v>
      </c>
      <c r="N58" s="76">
        <f t="shared" si="43"/>
        <v>0.17899999999999938</v>
      </c>
      <c r="O58" s="133">
        <f t="shared" si="44"/>
        <v>2.3834886817576484</v>
      </c>
      <c r="P58" s="118">
        <v>7.5579999999999998</v>
      </c>
      <c r="Q58" s="73"/>
      <c r="R58" s="78">
        <f t="shared" si="27"/>
        <v>4.8000000000000043E-2</v>
      </c>
      <c r="S58" s="74">
        <f t="shared" si="28"/>
        <v>0.63914780292942808</v>
      </c>
      <c r="T58" s="78">
        <f t="shared" si="29"/>
        <v>4.8000000000000043E-2</v>
      </c>
      <c r="U58" s="130">
        <f t="shared" si="30"/>
        <v>0.63914780292942808</v>
      </c>
      <c r="V58" s="140">
        <v>8.1</v>
      </c>
      <c r="W58" s="78">
        <v>0.64</v>
      </c>
      <c r="X58" s="78">
        <f t="shared" si="48"/>
        <v>0.58999999999999986</v>
      </c>
      <c r="Y58" s="78">
        <f t="shared" si="49"/>
        <v>7.8561917443408777</v>
      </c>
      <c r="Z58" s="78">
        <f t="shared" si="50"/>
        <v>0.58999999999999986</v>
      </c>
      <c r="AA58" s="142">
        <f t="shared" si="51"/>
        <v>7.8561917443408777</v>
      </c>
      <c r="AB58" s="140">
        <v>8.3800000000000008</v>
      </c>
      <c r="AC58" s="78">
        <v>0.1</v>
      </c>
      <c r="AD58" s="78"/>
      <c r="AE58" s="78"/>
      <c r="AF58" s="78"/>
      <c r="AG58" s="78">
        <f t="shared" si="52"/>
        <v>0</v>
      </c>
      <c r="AH58" s="78">
        <f t="shared" si="53"/>
        <v>0</v>
      </c>
      <c r="AI58" s="45"/>
    </row>
    <row r="59" spans="1:35" ht="15.75" x14ac:dyDescent="0.25">
      <c r="A59" s="145" t="s">
        <v>163</v>
      </c>
      <c r="B59" s="119">
        <v>3.39</v>
      </c>
      <c r="C59" s="121">
        <v>0.26</v>
      </c>
      <c r="D59" s="117">
        <v>3.22</v>
      </c>
      <c r="E59" s="73"/>
      <c r="F59" s="73">
        <f t="shared" si="37"/>
        <v>-0.16999999999999993</v>
      </c>
      <c r="G59" s="74">
        <f t="shared" si="38"/>
        <v>-5.0147492625368706</v>
      </c>
      <c r="H59" s="73">
        <f t="shared" si="39"/>
        <v>0.16999999999999993</v>
      </c>
      <c r="I59" s="130">
        <f t="shared" si="40"/>
        <v>5.0147492625368706</v>
      </c>
      <c r="J59" s="128">
        <v>3.4449999999999998</v>
      </c>
      <c r="K59" s="75"/>
      <c r="L59" s="76">
        <f t="shared" si="41"/>
        <v>5.4999999999999716E-2</v>
      </c>
      <c r="M59" s="77">
        <f t="shared" si="42"/>
        <v>1.6224188790560388</v>
      </c>
      <c r="N59" s="76">
        <f t="shared" si="43"/>
        <v>5.4999999999999716E-2</v>
      </c>
      <c r="O59" s="133">
        <f t="shared" si="44"/>
        <v>1.6224188790560388</v>
      </c>
      <c r="P59" s="118">
        <v>3.39</v>
      </c>
      <c r="Q59" s="73"/>
      <c r="R59" s="78">
        <f t="shared" si="27"/>
        <v>0</v>
      </c>
      <c r="S59" s="74">
        <f t="shared" si="28"/>
        <v>0</v>
      </c>
      <c r="T59" s="78">
        <f t="shared" si="29"/>
        <v>0</v>
      </c>
      <c r="U59" s="130">
        <f t="shared" si="30"/>
        <v>0</v>
      </c>
      <c r="V59" s="140">
        <v>3.79</v>
      </c>
      <c r="W59" s="78">
        <v>0.18</v>
      </c>
      <c r="X59" s="78">
        <f t="shared" si="48"/>
        <v>0.39999999999999991</v>
      </c>
      <c r="Y59" s="78">
        <f t="shared" si="49"/>
        <v>11.799410029498523</v>
      </c>
      <c r="Z59" s="78">
        <f t="shared" si="50"/>
        <v>0.39999999999999991</v>
      </c>
      <c r="AA59" s="142">
        <f t="shared" si="51"/>
        <v>11.799410029498523</v>
      </c>
      <c r="AB59" s="140">
        <v>4.0199999999999996</v>
      </c>
      <c r="AC59" s="78">
        <v>7.0000000000000007E-2</v>
      </c>
      <c r="AD59" s="78"/>
      <c r="AE59" s="78"/>
      <c r="AF59" s="78"/>
      <c r="AG59" s="78">
        <f t="shared" si="52"/>
        <v>0</v>
      </c>
      <c r="AH59" s="78">
        <f t="shared" si="53"/>
        <v>0</v>
      </c>
      <c r="AI59" s="45"/>
    </row>
    <row r="60" spans="1:35" ht="15.75" x14ac:dyDescent="0.25">
      <c r="A60" s="50"/>
      <c r="C60" s="42"/>
      <c r="D60" s="43"/>
      <c r="E60" s="42"/>
      <c r="F60" s="42"/>
      <c r="G60" s="44"/>
      <c r="H60" s="42"/>
      <c r="I60" s="44"/>
      <c r="J60" s="46"/>
      <c r="K60" s="45"/>
      <c r="L60" s="46"/>
      <c r="M60" s="47"/>
      <c r="N60" s="46"/>
      <c r="O60" s="47"/>
      <c r="P60" s="42"/>
      <c r="Q60" s="42"/>
      <c r="R60" s="48"/>
      <c r="S60" s="44"/>
      <c r="T60" s="48"/>
      <c r="U60" s="44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5"/>
    </row>
    <row r="61" spans="1:35" ht="15.75" x14ac:dyDescent="0.25">
      <c r="A61" s="50"/>
      <c r="C61" s="42"/>
      <c r="D61" s="43"/>
      <c r="E61" s="42"/>
      <c r="F61" s="42"/>
      <c r="G61" s="44"/>
      <c r="H61" s="44"/>
      <c r="I61" s="44"/>
      <c r="J61" s="49"/>
      <c r="K61" s="49"/>
      <c r="L61" s="49"/>
      <c r="M61" s="49"/>
      <c r="N61" s="49"/>
      <c r="O61" s="49"/>
      <c r="P61" s="46"/>
      <c r="Q61" s="46"/>
      <c r="R61" s="44"/>
      <c r="S61" s="42"/>
      <c r="T61" s="42"/>
      <c r="U61" s="42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</row>
    <row r="62" spans="1:35" ht="15.75" x14ac:dyDescent="0.25">
      <c r="A62" s="51" t="s">
        <v>58</v>
      </c>
      <c r="C62" s="42"/>
      <c r="D62" s="43"/>
      <c r="E62" s="42"/>
      <c r="F62" s="52">
        <f>AVERAGE(F6:F55)</f>
        <v>-9.0423093391820364E-2</v>
      </c>
      <c r="G62" s="52">
        <f>AVERAGE(G6:G55)</f>
        <v>-2.3619185573913102</v>
      </c>
      <c r="H62" s="78">
        <f>AVERAGE(H6:H55)</f>
        <v>0.18657620465064084</v>
      </c>
      <c r="I62" s="78">
        <f>AVERAGE(I6:I55)</f>
        <v>4.4923377299014069</v>
      </c>
      <c r="J62" s="49"/>
      <c r="K62" s="49"/>
      <c r="L62" s="52">
        <f>AVERAGE(L6:L55)</f>
        <v>3.1136506608179397E-2</v>
      </c>
      <c r="M62" s="52">
        <f>AVERAGE(M6:M55)</f>
        <v>3.7478483310366006</v>
      </c>
      <c r="N62" s="78">
        <f>AVERAGE(N6:N55)</f>
        <v>0.2693843291800368</v>
      </c>
      <c r="O62" s="78">
        <f>AVERAGE(O6:O55)</f>
        <v>7.6046192670578616</v>
      </c>
      <c r="P62" s="49"/>
      <c r="Q62" s="49"/>
      <c r="R62" s="52">
        <f>AVERAGE(R6:R55)</f>
        <v>2.2959024687246112E-2</v>
      </c>
      <c r="S62" s="52">
        <f>AVERAGE(S6:S55)</f>
        <v>1.9248690943151832</v>
      </c>
      <c r="T62" s="78">
        <f>AVERAGE(T6:T55)</f>
        <v>0.24354299197488904</v>
      </c>
      <c r="U62" s="78">
        <f>AVERAGE(U6:U55)</f>
        <v>6.308232634336445</v>
      </c>
      <c r="V62" s="48"/>
      <c r="W62" s="48"/>
      <c r="X62" s="48">
        <f>AVERAGE(X6:X55)</f>
        <v>0.79108584155437822</v>
      </c>
      <c r="Y62" s="48">
        <f>AVERAGE(Y6:Y55)</f>
        <v>8.9910353498029814</v>
      </c>
      <c r="Z62" s="48">
        <f>AVERAGE(Z6:Z55)</f>
        <v>0.94877843737815559</v>
      </c>
      <c r="AA62" s="48">
        <f>AVERAGE(AA6:AA55)</f>
        <v>14.616257506565503</v>
      </c>
      <c r="AB62" s="48"/>
      <c r="AC62" s="48"/>
      <c r="AD62" s="48">
        <f>AVERAGE(AD6:AD55)</f>
        <v>0.9295269066081796</v>
      </c>
      <c r="AE62" s="48"/>
      <c r="AF62" s="48">
        <f>AVERAGE(AF6:AF55)</f>
        <v>21.427008826575129</v>
      </c>
      <c r="AG62" s="48">
        <f>AVERAGE(AG6:AG55)</f>
        <v>0.89237138711217689</v>
      </c>
      <c r="AH62" s="48">
        <f>AVERAGE(AH6:AH55)</f>
        <v>21.36798130577148</v>
      </c>
      <c r="AI62" s="52"/>
    </row>
    <row r="63" spans="1:35" ht="15.75" x14ac:dyDescent="0.25">
      <c r="A63" s="51" t="s">
        <v>4</v>
      </c>
      <c r="C63" s="42"/>
      <c r="D63" s="43"/>
      <c r="E63" s="42"/>
      <c r="F63" s="53">
        <f>STDEV(F6:F55)</f>
        <v>0.26740242968656658</v>
      </c>
      <c r="G63" s="53">
        <f>STDEV(G6:G55)</f>
        <v>5.5917582203011724</v>
      </c>
      <c r="H63" s="78">
        <f>STDEV(H6:H55)</f>
        <v>0.2105377805325522</v>
      </c>
      <c r="I63" s="78">
        <f>STDEV(I6:I55)</f>
        <v>4.0456534734474854</v>
      </c>
      <c r="J63" s="49"/>
      <c r="K63" s="49"/>
      <c r="L63" s="53">
        <f>STDEV(L6:L55)</f>
        <v>0.44319361247094735</v>
      </c>
      <c r="M63" s="53">
        <f>STDEV(M6:M55)</f>
        <v>10.499863999537833</v>
      </c>
      <c r="N63" s="78">
        <f>STDEV(N6:N55)</f>
        <v>0.35122777627179003</v>
      </c>
      <c r="O63" s="78">
        <f>STDEV(O6:O55)</f>
        <v>8.0975137305527802</v>
      </c>
      <c r="P63" s="49"/>
      <c r="Q63" s="49"/>
      <c r="R63" s="53">
        <f>STDEV(R6:R55)</f>
        <v>0.37848625622347087</v>
      </c>
      <c r="S63" s="53">
        <f>STDEV(S6:S55)</f>
        <v>8.8579764613734415</v>
      </c>
      <c r="T63" s="78">
        <f>STDEV(T6:T55)</f>
        <v>0.28847011375970272</v>
      </c>
      <c r="U63" s="78">
        <f>STDEV(U6:U55)</f>
        <v>6.4503662562778228</v>
      </c>
      <c r="V63" s="48"/>
      <c r="W63" s="48"/>
      <c r="X63" s="48">
        <f>STDEV(X6:X55)</f>
        <v>0.98196976945406989</v>
      </c>
      <c r="Y63" s="48">
        <f>STDEV(Y6:Y55)</f>
        <v>14.340197053630568</v>
      </c>
      <c r="Z63" s="48">
        <f>STDEV(Z6:Z55)</f>
        <v>0.82635703334370958</v>
      </c>
      <c r="AA63" s="48">
        <f>STDEV(AA6:AA55)</f>
        <v>8.3330637953356455</v>
      </c>
      <c r="AB63" s="48"/>
      <c r="AC63" s="48"/>
      <c r="AD63" s="48">
        <f>STDEV(AD6:AD55)</f>
        <v>0.67055366091796176</v>
      </c>
      <c r="AE63" s="48"/>
      <c r="AF63" s="48">
        <f>STDEV(AF6:AF55)</f>
        <v>9.7624360206462892</v>
      </c>
      <c r="AG63" s="48">
        <f>STDEV(AG6:AG55)</f>
        <v>0.67700084275605865</v>
      </c>
      <c r="AH63" s="48">
        <f>STDEV(AH6:AH55)</f>
        <v>9.9896973964260862</v>
      </c>
      <c r="AI63" s="53"/>
    </row>
    <row r="64" spans="1:35" ht="15.75" x14ac:dyDescent="0.25">
      <c r="A64" s="51"/>
      <c r="C64" s="42"/>
      <c r="D64" s="43"/>
      <c r="E64" s="42"/>
      <c r="F64" s="53"/>
      <c r="G64" s="53"/>
      <c r="H64" s="53"/>
      <c r="I64" s="53"/>
      <c r="J64" s="49"/>
      <c r="K64" s="49"/>
      <c r="L64" s="49"/>
      <c r="M64" s="49"/>
      <c r="N64" s="73"/>
      <c r="O64" s="73"/>
      <c r="P64" s="49"/>
      <c r="Q64" s="49"/>
      <c r="R64" s="53"/>
      <c r="S64" s="49"/>
      <c r="T64" s="49"/>
      <c r="U64" s="49"/>
    </row>
    <row r="65" spans="1:39" ht="16.5" thickBot="1" x14ac:dyDescent="0.3">
      <c r="A65" s="50"/>
      <c r="C65" s="42"/>
      <c r="D65" s="43"/>
      <c r="E65" s="42"/>
      <c r="F65" s="184" t="s">
        <v>166</v>
      </c>
      <c r="G65" s="184"/>
      <c r="H65" s="44"/>
      <c r="I65" s="44"/>
      <c r="J65" s="49"/>
      <c r="K65" s="49"/>
      <c r="L65" s="183" t="s">
        <v>145</v>
      </c>
      <c r="M65" s="183"/>
      <c r="N65" s="49"/>
      <c r="O65" s="49"/>
      <c r="P65" s="49"/>
      <c r="Q65" s="49"/>
      <c r="R65" s="183" t="s">
        <v>182</v>
      </c>
      <c r="S65" s="185"/>
      <c r="T65" s="49"/>
      <c r="U65" s="49"/>
    </row>
    <row r="66" spans="1:39" ht="16.5" customHeight="1" thickBot="1" x14ac:dyDescent="0.3">
      <c r="B66" s="147" t="s">
        <v>183</v>
      </c>
      <c r="C66" s="182"/>
      <c r="D66" s="3"/>
      <c r="E66" s="3"/>
      <c r="F66" s="183" t="s">
        <v>184</v>
      </c>
      <c r="G66" s="183"/>
      <c r="L66" s="183" t="s">
        <v>184</v>
      </c>
      <c r="M66" s="183"/>
      <c r="R66" s="183" t="s">
        <v>184</v>
      </c>
      <c r="S66" s="183"/>
      <c r="AL66" s="183"/>
      <c r="AM66" s="183"/>
    </row>
    <row r="67" spans="1:39" ht="16.5" thickBot="1" x14ac:dyDescent="0.3">
      <c r="B67" s="54" t="s">
        <v>185</v>
      </c>
      <c r="C67" s="54" t="s">
        <v>186</v>
      </c>
      <c r="D67" s="3"/>
      <c r="E67" s="3"/>
      <c r="F67" s="39" t="s">
        <v>178</v>
      </c>
      <c r="G67" s="39" t="s">
        <v>173</v>
      </c>
      <c r="H67" s="55" t="s">
        <v>187</v>
      </c>
      <c r="I67" s="55"/>
      <c r="L67" s="39" t="s">
        <v>178</v>
      </c>
      <c r="M67" s="39" t="s">
        <v>173</v>
      </c>
      <c r="N67" s="55" t="s">
        <v>187</v>
      </c>
      <c r="R67" s="39" t="s">
        <v>178</v>
      </c>
      <c r="S67" s="39" t="s">
        <v>173</v>
      </c>
      <c r="T67" s="55" t="s">
        <v>187</v>
      </c>
      <c r="AL67" s="39"/>
      <c r="AM67" s="39"/>
    </row>
    <row r="68" spans="1:39" ht="15.75" x14ac:dyDescent="0.25">
      <c r="A68" s="38" t="s">
        <v>55</v>
      </c>
      <c r="D68" s="56">
        <v>1.395</v>
      </c>
      <c r="E68" s="56">
        <v>2.1213203435596444E-2</v>
      </c>
      <c r="F68" s="57"/>
      <c r="G68" s="57"/>
      <c r="H68" s="57"/>
      <c r="I68" s="57"/>
      <c r="J68" s="46">
        <v>1.6104000000000001</v>
      </c>
      <c r="K68" s="46">
        <v>7.9150704658897411E-2</v>
      </c>
      <c r="N68" s="57"/>
      <c r="P68" s="58">
        <v>1.3233502699999999</v>
      </c>
      <c r="Q68" s="58">
        <v>3.7508069086107314E-2</v>
      </c>
      <c r="R68" s="49"/>
      <c r="S68" s="49"/>
      <c r="T68" s="57"/>
    </row>
    <row r="69" spans="1:39" ht="15.75" x14ac:dyDescent="0.25">
      <c r="A69" s="38" t="s">
        <v>56</v>
      </c>
      <c r="D69" s="56">
        <v>1.415</v>
      </c>
      <c r="E69" s="56">
        <v>4.9497474683058366E-2</v>
      </c>
      <c r="F69" s="57"/>
      <c r="G69" s="57"/>
      <c r="H69" s="57"/>
      <c r="I69" s="57"/>
      <c r="J69" s="46">
        <v>1.6716479999999998</v>
      </c>
      <c r="K69" s="46">
        <v>7.0190247527701463E-2</v>
      </c>
      <c r="N69" s="57"/>
      <c r="P69" s="58">
        <v>1.47960329</v>
      </c>
      <c r="Q69" s="58">
        <v>4.667293664560862E-2</v>
      </c>
      <c r="R69" s="49"/>
      <c r="S69" s="49"/>
      <c r="T69" s="57"/>
    </row>
    <row r="70" spans="1:39" ht="15.75" x14ac:dyDescent="0.25">
      <c r="A70" s="38" t="s">
        <v>57</v>
      </c>
      <c r="D70" s="56">
        <v>1.44</v>
      </c>
      <c r="E70" s="56">
        <v>0.15556349186104043</v>
      </c>
      <c r="F70" s="57"/>
      <c r="G70" s="57"/>
      <c r="H70" s="57"/>
      <c r="I70" s="57"/>
      <c r="J70" s="46">
        <v>1.7402880000000001</v>
      </c>
      <c r="K70" s="46">
        <v>3.2855009481051786E-2</v>
      </c>
      <c r="N70" s="57"/>
      <c r="P70" s="58">
        <v>1.5145261999999999</v>
      </c>
      <c r="Q70" s="58">
        <v>5.7704721670934567E-3</v>
      </c>
      <c r="R70" s="49"/>
      <c r="S70" s="49"/>
      <c r="T70" s="57"/>
    </row>
    <row r="71" spans="1:39" ht="18.75" x14ac:dyDescent="0.3">
      <c r="A71" s="59" t="s">
        <v>3</v>
      </c>
      <c r="B71" s="55">
        <v>1.3440000000000001</v>
      </c>
      <c r="C71" s="55">
        <v>1.2999999999999999E-2</v>
      </c>
      <c r="D71" s="60">
        <f>AVERAGE(D68:D70)</f>
        <v>1.4166666666666667</v>
      </c>
      <c r="E71" s="60">
        <f>STDEV(D68:D70)</f>
        <v>2.2546248764114433E-2</v>
      </c>
      <c r="F71" s="61">
        <f>D71-B71</f>
        <v>7.2666666666666657E-2</v>
      </c>
      <c r="G71" s="61">
        <f>F71/B71*100</f>
        <v>5.4067460317460307</v>
      </c>
      <c r="H71" s="61">
        <f>ABS(G71)</f>
        <v>5.4067460317460307</v>
      </c>
      <c r="I71" s="61"/>
      <c r="J71" s="62">
        <v>1.6741119999999998</v>
      </c>
      <c r="K71" s="62">
        <v>1.3938488870749192E-2</v>
      </c>
      <c r="L71" s="61">
        <f>J71-B71</f>
        <v>0.33011199999999974</v>
      </c>
      <c r="M71" s="63">
        <f>L71/B71*100</f>
        <v>24.561904761904742</v>
      </c>
      <c r="N71" s="61">
        <f>ABS(M71)</f>
        <v>24.561904761904742</v>
      </c>
      <c r="P71" s="64">
        <v>1.4391599199999998</v>
      </c>
      <c r="Q71" s="64">
        <v>0.10180279311275749</v>
      </c>
      <c r="R71" s="62">
        <f>P71-B71</f>
        <v>9.5159919999999731E-2</v>
      </c>
      <c r="S71" s="65">
        <f>R71/B71*100</f>
        <v>7.0803511904761693</v>
      </c>
      <c r="T71" s="61">
        <f>ABS(S71)</f>
        <v>7.0803511904761693</v>
      </c>
    </row>
    <row r="72" spans="1:39" ht="18.75" x14ac:dyDescent="0.3">
      <c r="A72" s="38"/>
      <c r="D72" s="56"/>
      <c r="E72" s="66"/>
      <c r="F72" s="67"/>
      <c r="G72" s="67"/>
      <c r="H72" s="67"/>
      <c r="I72" s="67"/>
      <c r="J72" s="68"/>
      <c r="K72" s="68"/>
      <c r="L72" s="61"/>
      <c r="N72" s="67"/>
      <c r="P72" s="58"/>
      <c r="Q72" s="58"/>
      <c r="R72" s="46"/>
      <c r="S72" s="45"/>
      <c r="T72" s="67"/>
    </row>
    <row r="73" spans="1:39" ht="18.75" x14ac:dyDescent="0.3">
      <c r="A73" s="38" t="s">
        <v>59</v>
      </c>
      <c r="D73" s="56">
        <v>1.73</v>
      </c>
      <c r="E73" s="56">
        <v>7.0710678118654821E-2</v>
      </c>
      <c r="F73" s="67"/>
      <c r="G73" s="67"/>
      <c r="H73" s="67"/>
      <c r="I73" s="67"/>
      <c r="J73" s="68">
        <v>1.8553919999999997</v>
      </c>
      <c r="K73" s="68">
        <v>0.18667619023324855</v>
      </c>
      <c r="L73" s="61"/>
      <c r="N73" s="67"/>
      <c r="P73" s="58">
        <v>1.6935811199999999</v>
      </c>
      <c r="Q73" s="58">
        <v>0.10488681762540446</v>
      </c>
      <c r="R73" s="46"/>
      <c r="S73" s="45"/>
      <c r="T73" s="67"/>
    </row>
    <row r="74" spans="1:39" ht="18.75" x14ac:dyDescent="0.3">
      <c r="A74" s="38" t="s">
        <v>60</v>
      </c>
      <c r="D74" s="56">
        <v>1.675</v>
      </c>
      <c r="E74" s="56">
        <v>7.7781745930520133E-2</v>
      </c>
      <c r="F74" s="67"/>
      <c r="G74" s="67"/>
      <c r="H74" s="67"/>
      <c r="I74" s="67"/>
      <c r="J74" s="68">
        <v>1.7867519999999999</v>
      </c>
      <c r="K74" s="68">
        <v>0.22699824732363036</v>
      </c>
      <c r="L74" s="61"/>
      <c r="N74" s="67"/>
      <c r="P74" s="58">
        <v>1.84359362</v>
      </c>
      <c r="Q74" s="58">
        <v>0.18737062566091622</v>
      </c>
      <c r="R74" s="46"/>
      <c r="S74" s="45"/>
      <c r="T74" s="67"/>
    </row>
    <row r="75" spans="1:39" ht="18.75" x14ac:dyDescent="0.3">
      <c r="A75" s="38" t="s">
        <v>61</v>
      </c>
      <c r="D75" s="56">
        <v>1.7050000000000001</v>
      </c>
      <c r="E75" s="56">
        <v>4.9497474683058366E-2</v>
      </c>
      <c r="F75" s="67"/>
      <c r="G75" s="67"/>
      <c r="H75" s="67"/>
      <c r="I75" s="67"/>
      <c r="J75" s="68">
        <v>1.9176959999999998</v>
      </c>
      <c r="K75" s="68">
        <v>0.17323550453645456</v>
      </c>
      <c r="L75" s="61"/>
      <c r="N75" s="67"/>
      <c r="P75" s="58">
        <v>1.8135911199999999</v>
      </c>
      <c r="Q75" s="58">
        <v>6.9924545083602768E-2</v>
      </c>
      <c r="R75" s="46"/>
      <c r="S75" s="45"/>
      <c r="T75" s="67"/>
    </row>
    <row r="76" spans="1:39" ht="18.75" x14ac:dyDescent="0.3">
      <c r="A76" s="59" t="s">
        <v>3</v>
      </c>
      <c r="B76" s="55">
        <v>1.704</v>
      </c>
      <c r="C76" s="55">
        <v>0.24</v>
      </c>
      <c r="D76" s="60">
        <f>AVERAGE(D73:D75)</f>
        <v>1.7033333333333334</v>
      </c>
      <c r="E76" s="60">
        <f>STDEV(D73:D75)</f>
        <v>2.7537852736430481E-2</v>
      </c>
      <c r="F76" s="61">
        <f>D76-B76</f>
        <v>-6.6666666666659324E-4</v>
      </c>
      <c r="G76" s="61">
        <f>F76/B76*100</f>
        <v>-3.9123630672922141E-2</v>
      </c>
      <c r="H76" s="61">
        <f>ABS(G76)</f>
        <v>3.9123630672922141E-2</v>
      </c>
      <c r="I76" s="61"/>
      <c r="J76" s="69">
        <v>1.8532799999999998</v>
      </c>
      <c r="K76" s="69">
        <v>0.1956366473644445</v>
      </c>
      <c r="L76" s="61">
        <f>J76-B76</f>
        <v>0.14927999999999986</v>
      </c>
      <c r="M76" s="63">
        <f>L76/B76*100</f>
        <v>8.7605633802816811</v>
      </c>
      <c r="N76" s="61">
        <f>ABS(M76)</f>
        <v>8.7605633802816811</v>
      </c>
      <c r="P76" s="64">
        <v>1.78358862</v>
      </c>
      <c r="Q76" s="64">
        <v>7.9379153710215408E-2</v>
      </c>
      <c r="R76" s="62">
        <f>P76-B76</f>
        <v>7.9588619999999999E-2</v>
      </c>
      <c r="S76" s="65">
        <f>R76/B76*100</f>
        <v>4.6706936619718311</v>
      </c>
      <c r="T76" s="61">
        <f>ABS(S76)</f>
        <v>4.6706936619718311</v>
      </c>
    </row>
    <row r="77" spans="1:39" ht="18.75" x14ac:dyDescent="0.3">
      <c r="A77" s="38"/>
      <c r="D77" s="56"/>
      <c r="E77" s="56"/>
      <c r="F77" s="67"/>
      <c r="G77" s="67"/>
      <c r="H77" s="67"/>
      <c r="I77" s="67"/>
      <c r="J77" s="68"/>
      <c r="K77" s="68"/>
      <c r="L77" s="61"/>
      <c r="N77" s="67"/>
      <c r="P77" s="58"/>
      <c r="Q77" s="58"/>
      <c r="R77" s="46"/>
      <c r="S77" s="45"/>
      <c r="T77" s="67"/>
    </row>
    <row r="78" spans="1:39" ht="18.75" x14ac:dyDescent="0.3">
      <c r="A78" s="38" t="s">
        <v>62</v>
      </c>
      <c r="D78" s="56">
        <v>7.27</v>
      </c>
      <c r="E78" s="56">
        <v>5.6568542494923227E-2</v>
      </c>
      <c r="F78" s="67"/>
      <c r="G78" s="67"/>
      <c r="H78" s="67"/>
      <c r="I78" s="67"/>
      <c r="J78" s="68">
        <v>7.5577919999999992</v>
      </c>
      <c r="K78" s="68">
        <v>2.2401142827988989E-2</v>
      </c>
      <c r="L78" s="61"/>
      <c r="N78" s="67"/>
      <c r="P78" s="58">
        <v>7.5819917799999992</v>
      </c>
      <c r="Q78" s="58">
        <v>0.33468738569141926</v>
      </c>
      <c r="R78" s="46"/>
      <c r="S78" s="45"/>
      <c r="T78" s="67"/>
    </row>
    <row r="79" spans="1:39" ht="18.75" x14ac:dyDescent="0.3">
      <c r="A79" s="38" t="s">
        <v>63</v>
      </c>
      <c r="D79" s="56">
        <v>6.8849999999999998</v>
      </c>
      <c r="E79" s="56">
        <v>0.17677669529663689</v>
      </c>
      <c r="F79" s="67"/>
      <c r="G79" s="67"/>
      <c r="H79" s="67"/>
      <c r="I79" s="67"/>
      <c r="J79" s="68">
        <v>7.23888</v>
      </c>
      <c r="K79" s="68">
        <v>9.4084799877557149E-2</v>
      </c>
      <c r="L79" s="61"/>
      <c r="N79" s="67"/>
      <c r="P79" s="58">
        <v>7.4645019899999996</v>
      </c>
      <c r="Q79" s="58">
        <v>0.31788512849899969</v>
      </c>
      <c r="R79" s="46"/>
      <c r="S79" s="45"/>
      <c r="T79" s="67"/>
    </row>
    <row r="80" spans="1:39" ht="18.75" x14ac:dyDescent="0.3">
      <c r="A80" s="38" t="s">
        <v>64</v>
      </c>
      <c r="D80" s="56">
        <v>7.33</v>
      </c>
      <c r="E80" s="56">
        <v>2.8284271247461926E-2</v>
      </c>
      <c r="F80" s="67"/>
      <c r="G80" s="67"/>
      <c r="H80" s="67"/>
      <c r="I80" s="67"/>
      <c r="J80" s="68">
        <v>7.1913599999999995</v>
      </c>
      <c r="K80" s="68"/>
      <c r="L80" s="61"/>
      <c r="N80" s="67"/>
      <c r="P80" s="58">
        <v>7.5071055399999995</v>
      </c>
      <c r="Q80" s="58">
        <v>0.10013466407603294</v>
      </c>
      <c r="R80" s="46"/>
      <c r="S80" s="45"/>
      <c r="T80" s="67"/>
    </row>
    <row r="81" spans="1:20" ht="18.75" x14ac:dyDescent="0.3">
      <c r="A81" s="38" t="s">
        <v>65</v>
      </c>
      <c r="D81" s="56">
        <v>7.2149999999999999</v>
      </c>
      <c r="E81" s="56">
        <v>0.41719300090006295</v>
      </c>
      <c r="F81" s="67"/>
      <c r="G81" s="67"/>
      <c r="H81" s="67"/>
      <c r="I81" s="67"/>
      <c r="J81" s="68">
        <v>7.5630719999999991</v>
      </c>
      <c r="K81" s="68">
        <v>0.28673462819827017</v>
      </c>
      <c r="L81" s="61"/>
      <c r="N81" s="67"/>
      <c r="P81" s="58">
        <v>7.6790798699999989</v>
      </c>
      <c r="Q81" s="58">
        <v>0.25237329742552744</v>
      </c>
      <c r="R81" s="46"/>
      <c r="S81" s="45"/>
      <c r="T81" s="67"/>
    </row>
    <row r="82" spans="1:20" ht="18.75" x14ac:dyDescent="0.3">
      <c r="A82" s="59" t="s">
        <v>3</v>
      </c>
      <c r="B82" s="55">
        <v>7.51</v>
      </c>
      <c r="C82" s="55">
        <v>0.26</v>
      </c>
      <c r="D82" s="60">
        <f>AVERAGE(D79:D81)</f>
        <v>7.1433333333333335</v>
      </c>
      <c r="E82" s="60">
        <f>STDEV(D79:D81)</f>
        <v>0.23099422792211366</v>
      </c>
      <c r="F82" s="61">
        <f>D82-B82</f>
        <v>-0.36666666666666625</v>
      </c>
      <c r="G82" s="61">
        <f>F82/B82*100</f>
        <v>-4.8823790501553432</v>
      </c>
      <c r="H82" s="61">
        <f>ABS(G82)</f>
        <v>4.8823790501553432</v>
      </c>
      <c r="I82" s="61"/>
      <c r="J82" s="69">
        <v>7.3311039999999998</v>
      </c>
      <c r="K82" s="69">
        <v>0.20808172671332795</v>
      </c>
      <c r="L82" s="61">
        <f>J82-B82</f>
        <v>-0.17889599999999994</v>
      </c>
      <c r="M82" s="63">
        <f>L82/B82*100</f>
        <v>-2.3821038615179755</v>
      </c>
      <c r="N82" s="61">
        <f>ABS(M82)</f>
        <v>2.3821038615179755</v>
      </c>
      <c r="P82" s="64">
        <v>7.5581697949999986</v>
      </c>
      <c r="Q82" s="64">
        <v>9.410623259215925E-2</v>
      </c>
      <c r="R82" s="62">
        <f>P82-B82</f>
        <v>4.816979499999885E-2</v>
      </c>
      <c r="S82" s="65">
        <f>R82/B82*100</f>
        <v>0.64140872170437879</v>
      </c>
      <c r="T82" s="61">
        <f>ABS(S82)</f>
        <v>0.64140872170437879</v>
      </c>
    </row>
    <row r="83" spans="1:20" ht="18.75" x14ac:dyDescent="0.3">
      <c r="A83" s="38"/>
      <c r="D83" s="56"/>
      <c r="E83" s="56"/>
      <c r="F83" s="67"/>
      <c r="G83" s="67"/>
      <c r="H83" s="67"/>
      <c r="I83" s="67"/>
      <c r="J83" s="68"/>
      <c r="K83" s="68"/>
      <c r="L83" s="61"/>
      <c r="N83" s="67"/>
      <c r="P83" s="58"/>
      <c r="Q83" s="58"/>
      <c r="R83" s="46"/>
      <c r="S83" s="45"/>
      <c r="T83" s="67"/>
    </row>
    <row r="84" spans="1:20" ht="18.75" x14ac:dyDescent="0.3">
      <c r="A84" s="38" t="s">
        <v>66</v>
      </c>
      <c r="D84" s="56">
        <v>3.2199999999999998</v>
      </c>
      <c r="E84" s="56">
        <v>4.2426406871192889E-2</v>
      </c>
      <c r="F84" s="67"/>
      <c r="G84" s="67"/>
      <c r="H84" s="67"/>
      <c r="I84" s="67"/>
      <c r="J84" s="68">
        <v>3.4393920000000002</v>
      </c>
      <c r="K84" s="68">
        <v>0.32406986624491951</v>
      </c>
      <c r="L84" s="61"/>
      <c r="N84" s="67"/>
      <c r="P84" s="58">
        <v>3.3337577899999999</v>
      </c>
      <c r="Q84" s="58">
        <v>0.26187760452426928</v>
      </c>
      <c r="R84" s="46"/>
      <c r="S84" s="45"/>
      <c r="T84" s="67"/>
    </row>
    <row r="85" spans="1:20" ht="18.75" x14ac:dyDescent="0.3">
      <c r="A85" s="38" t="s">
        <v>67</v>
      </c>
      <c r="D85" s="56">
        <v>3.2149999999999999</v>
      </c>
      <c r="E85" s="56">
        <v>7.0710678118656384E-3</v>
      </c>
      <c r="F85" s="67"/>
      <c r="G85" s="67"/>
      <c r="H85" s="67"/>
      <c r="I85" s="67"/>
      <c r="J85" s="68">
        <v>3.4837439999999997</v>
      </c>
      <c r="K85" s="68">
        <v>7.3177066571433455E-2</v>
      </c>
      <c r="L85" s="61"/>
      <c r="N85" s="67"/>
      <c r="P85" s="58">
        <v>3.4000033099999998</v>
      </c>
      <c r="Q85" s="58">
        <v>1.714169673165989E-2</v>
      </c>
      <c r="R85" s="46"/>
      <c r="S85" s="45"/>
      <c r="T85" s="67"/>
    </row>
    <row r="86" spans="1:20" ht="18.75" x14ac:dyDescent="0.3">
      <c r="A86" s="38" t="s">
        <v>68</v>
      </c>
      <c r="D86" s="56">
        <v>3.23</v>
      </c>
      <c r="E86" s="56">
        <v>4.2426406871192576E-2</v>
      </c>
      <c r="F86" s="67"/>
      <c r="G86" s="67"/>
      <c r="H86" s="67"/>
      <c r="I86" s="67"/>
      <c r="J86" s="68">
        <v>3.1775039999999999</v>
      </c>
      <c r="K86" s="68">
        <v>8.2137523702629237E-2</v>
      </c>
      <c r="L86" s="61"/>
      <c r="N86" s="67"/>
      <c r="P86" s="58">
        <v>3.5134127599999996</v>
      </c>
      <c r="Q86" s="58">
        <v>4.7860975032951496E-2</v>
      </c>
      <c r="R86" s="46"/>
      <c r="S86" s="45"/>
      <c r="T86" s="67"/>
    </row>
    <row r="87" spans="1:20" ht="18.75" x14ac:dyDescent="0.3">
      <c r="A87" s="38" t="s">
        <v>69</v>
      </c>
      <c r="D87" s="56">
        <v>3.2149999999999999</v>
      </c>
      <c r="E87" s="56">
        <v>0.14849242404917495</v>
      </c>
      <c r="F87" s="67"/>
      <c r="G87" s="67"/>
      <c r="H87" s="67"/>
      <c r="I87" s="67"/>
      <c r="J87" s="68">
        <v>3.6748799999999999</v>
      </c>
      <c r="K87" s="68">
        <v>9.8565028443154581E-2</v>
      </c>
      <c r="L87" s="61"/>
      <c r="N87" s="67"/>
      <c r="P87" s="58">
        <v>3.31143593</v>
      </c>
      <c r="Q87" s="58">
        <v>0.15359639150645774</v>
      </c>
      <c r="R87" s="46"/>
      <c r="S87" s="45"/>
      <c r="T87" s="67"/>
    </row>
    <row r="88" spans="1:20" ht="18.75" x14ac:dyDescent="0.3">
      <c r="A88" s="59" t="s">
        <v>3</v>
      </c>
      <c r="B88" s="55">
        <v>3.39</v>
      </c>
      <c r="C88" s="55">
        <v>0.12</v>
      </c>
      <c r="D88" s="60">
        <f>AVERAGE(D85:D87)</f>
        <v>3.22</v>
      </c>
      <c r="E88" s="60">
        <f>STDEV(D85:D87)</f>
        <v>8.6602540378444576E-3</v>
      </c>
      <c r="F88" s="61">
        <f>D88-B88</f>
        <v>-0.16999999999999993</v>
      </c>
      <c r="G88" s="61">
        <f>F88/B88*100</f>
        <v>-5.0147492625368706</v>
      </c>
      <c r="H88" s="61">
        <f>ABS(G88)</f>
        <v>5.0147492625368706</v>
      </c>
      <c r="I88" s="61"/>
      <c r="J88" s="69">
        <v>3.4453759999999996</v>
      </c>
      <c r="K88" s="69">
        <v>1.8916520610302912E-2</v>
      </c>
      <c r="L88" s="61">
        <f>J88-B88</f>
        <v>5.5375999999999426E-2</v>
      </c>
      <c r="M88" s="63">
        <f>L88/B88*100</f>
        <v>1.6335103244837588</v>
      </c>
      <c r="N88" s="61">
        <f>ABS(M88)</f>
        <v>1.6335103244837588</v>
      </c>
      <c r="P88" s="64">
        <v>3.3896524475000001</v>
      </c>
      <c r="Q88" s="64">
        <v>9.0674861734039547E-2</v>
      </c>
      <c r="R88" s="62">
        <f>P88-B88</f>
        <v>-3.475525000000701E-4</v>
      </c>
      <c r="S88" s="65">
        <f>R88/B88*100</f>
        <v>-1.0252286135695282E-2</v>
      </c>
      <c r="T88" s="61">
        <f>ABS(S88)</f>
        <v>1.0252286135695282E-2</v>
      </c>
    </row>
    <row r="89" spans="1:20" ht="18.75" x14ac:dyDescent="0.3">
      <c r="A89" s="59"/>
      <c r="B89" s="55"/>
      <c r="C89" s="55"/>
      <c r="D89" s="60"/>
      <c r="E89" s="70"/>
      <c r="F89" s="61"/>
      <c r="G89" s="61"/>
      <c r="H89" s="63"/>
      <c r="I89" s="63"/>
      <c r="L89" s="61"/>
      <c r="N89" s="63"/>
      <c r="P89" s="58"/>
      <c r="Q89" s="58"/>
      <c r="R89" s="46"/>
      <c r="S89" s="45"/>
      <c r="T89" s="63"/>
    </row>
    <row r="90" spans="1:20" ht="18.75" x14ac:dyDescent="0.3">
      <c r="A90" s="59"/>
      <c r="B90" s="55"/>
      <c r="C90" s="55"/>
      <c r="D90" s="60"/>
      <c r="E90" s="70" t="s">
        <v>58</v>
      </c>
      <c r="F90" s="61">
        <f>AVERAGE(F71,F76,F82,F88)</f>
        <v>-0.11616666666666653</v>
      </c>
      <c r="G90" s="61">
        <f>AVERAGE(G71,G76,G82,G88)</f>
        <v>-1.1323764779047762</v>
      </c>
      <c r="H90" s="61">
        <f>AVERAGE(H71,H76,H82,H88)</f>
        <v>3.8357494937777918</v>
      </c>
      <c r="I90" s="63"/>
      <c r="L90" s="61">
        <f t="shared" ref="L90:M90" si="54">AVERAGE(L71,L76,L82,L88)</f>
        <v>8.8967999999999769E-2</v>
      </c>
      <c r="M90" s="63">
        <f t="shared" si="54"/>
        <v>8.1434686512880514</v>
      </c>
      <c r="N90" s="61">
        <f>AVERAGE(N71,N76,N82,N88)</f>
        <v>9.3345205820470394</v>
      </c>
      <c r="P90" s="58"/>
      <c r="Q90" s="58"/>
      <c r="R90" s="62">
        <f t="shared" ref="R90:S90" si="55">AVERAGE(R71,R76,R82,R88)</f>
        <v>5.5642695624999627E-2</v>
      </c>
      <c r="S90" s="65">
        <f t="shared" si="55"/>
        <v>3.0955503220041707</v>
      </c>
      <c r="T90" s="61">
        <f>AVERAGE(T71,T76,T82,T88)</f>
        <v>3.1006764650720187</v>
      </c>
    </row>
    <row r="91" spans="1:20" ht="15.75" x14ac:dyDescent="0.25">
      <c r="E91" s="71"/>
    </row>
    <row r="93" spans="1:20" x14ac:dyDescent="0.25">
      <c r="A93" t="s">
        <v>188</v>
      </c>
    </row>
    <row r="94" spans="1:20" x14ac:dyDescent="0.25">
      <c r="A94" t="s">
        <v>189</v>
      </c>
    </row>
  </sheetData>
  <mergeCells count="49">
    <mergeCell ref="F3:F5"/>
    <mergeCell ref="G3:G5"/>
    <mergeCell ref="A1:U1"/>
    <mergeCell ref="B2:C2"/>
    <mergeCell ref="D2:I2"/>
    <mergeCell ref="J2:O2"/>
    <mergeCell ref="P2:U2"/>
    <mergeCell ref="A3:A5"/>
    <mergeCell ref="B3:B5"/>
    <mergeCell ref="C3:C5"/>
    <mergeCell ref="D3:D5"/>
    <mergeCell ref="E3:E5"/>
    <mergeCell ref="J3:J5"/>
    <mergeCell ref="K3:K5"/>
    <mergeCell ref="L3:L5"/>
    <mergeCell ref="M3:M5"/>
    <mergeCell ref="V2:AA2"/>
    <mergeCell ref="AL66:AM66"/>
    <mergeCell ref="AG3:AG5"/>
    <mergeCell ref="AH3:AH5"/>
    <mergeCell ref="F65:G65"/>
    <mergeCell ref="L65:M65"/>
    <mergeCell ref="R65:S65"/>
    <mergeCell ref="AB3:AB5"/>
    <mergeCell ref="AC3:AC5"/>
    <mergeCell ref="AD3:AD5"/>
    <mergeCell ref="AF3:AF5"/>
    <mergeCell ref="Z3:Z5"/>
    <mergeCell ref="AA3:AA5"/>
    <mergeCell ref="V3:V5"/>
    <mergeCell ref="W3:W5"/>
    <mergeCell ref="X3:X5"/>
    <mergeCell ref="Y3:Y5"/>
    <mergeCell ref="AE3:AE5"/>
    <mergeCell ref="AB2:AH2"/>
    <mergeCell ref="B66:C66"/>
    <mergeCell ref="F66:G66"/>
    <mergeCell ref="L66:M66"/>
    <mergeCell ref="R66:S66"/>
    <mergeCell ref="T3:T5"/>
    <mergeCell ref="U3:U5"/>
    <mergeCell ref="N3:N5"/>
    <mergeCell ref="O3:O5"/>
    <mergeCell ref="P3:P5"/>
    <mergeCell ref="Q3:Q5"/>
    <mergeCell ref="R3:R5"/>
    <mergeCell ref="S3:S5"/>
    <mergeCell ref="H3:H5"/>
    <mergeCell ref="I3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Reporting Template General</vt:lpstr>
      <vt:lpstr>Reporting Template - Results</vt:lpstr>
      <vt:lpstr>CDC data</vt:lpstr>
      <vt:lpstr>ICHT data</vt:lpstr>
      <vt:lpstr>U College Cork data</vt:lpstr>
      <vt:lpstr>U of Liege Data</vt:lpstr>
      <vt:lpstr>U of WA data</vt:lpstr>
      <vt:lpstr>Summary 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Wise</dc:creator>
  <cp:lastModifiedBy>Stephen Wise</cp:lastModifiedBy>
  <dcterms:created xsi:type="dcterms:W3CDTF">2026-03-30T13:52:40Z</dcterms:created>
  <dcterms:modified xsi:type="dcterms:W3CDTF">2026-03-30T21:41:19Z</dcterms:modified>
</cp:coreProperties>
</file>